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2. PROSTOR - 8. NP - L - JIH\"/>
    </mc:Choice>
  </mc:AlternateContent>
  <xr:revisionPtr revIDLastSave="0" documentId="13_ncr:1_{203CA1E4-88AD-4E73-976A-54C776E1A44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2 - 2. prostor - 8. patro" sheetId="2" r:id="rId2"/>
    <sheet name="Seznam figur" sheetId="3" r:id="rId3"/>
    <sheet name="Pokyny pro vyplnění" sheetId="4" r:id="rId4"/>
  </sheets>
  <definedNames>
    <definedName name="_xlnm._FilterDatabase" localSheetId="1" hidden="1">'02 - 2. prostor - 8. patro'!$C$111:$K$450</definedName>
    <definedName name="_xlnm.Print_Titles" localSheetId="1">'02 - 2. prostor - 8. patro'!$111:$111</definedName>
    <definedName name="_xlnm.Print_Titles" localSheetId="0">'Rekapitulace stavby'!$52:$52</definedName>
    <definedName name="_xlnm.Print_Titles" localSheetId="2">'Seznam figur'!$9:$9</definedName>
    <definedName name="_xlnm.Print_Area" localSheetId="1">'02 - 2. prostor - 8. patro'!$C$4:$J$39,'02 - 2. prostor - 8. patro'!$C$45:$J$93,'02 - 2. prostor - 8. patro'!$C$99:$K$450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T206" i="2" s="1"/>
  <c r="R207" i="2"/>
  <c r="R206" i="2"/>
  <c r="P207" i="2"/>
  <c r="P206" i="2"/>
  <c r="BI203" i="2"/>
  <c r="BH203" i="2"/>
  <c r="BG203" i="2"/>
  <c r="BF203" i="2"/>
  <c r="T203" i="2"/>
  <c r="T202" i="2"/>
  <c r="R203" i="2"/>
  <c r="R202" i="2"/>
  <c r="P203" i="2"/>
  <c r="P202" i="2" s="1"/>
  <c r="BI197" i="2"/>
  <c r="BH197" i="2"/>
  <c r="BG197" i="2"/>
  <c r="BF197" i="2"/>
  <c r="T197" i="2"/>
  <c r="T196" i="2" s="1"/>
  <c r="R197" i="2"/>
  <c r="R196" i="2" s="1"/>
  <c r="P197" i="2"/>
  <c r="P196" i="2" s="1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T169" i="2" s="1"/>
  <c r="R170" i="2"/>
  <c r="R169" i="2" s="1"/>
  <c r="P170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F106" i="2"/>
  <c r="E104" i="2"/>
  <c r="F52" i="2"/>
  <c r="E50" i="2"/>
  <c r="J24" i="2"/>
  <c r="E24" i="2"/>
  <c r="J55" i="2" s="1"/>
  <c r="J23" i="2"/>
  <c r="J21" i="2"/>
  <c r="E21" i="2"/>
  <c r="J108" i="2" s="1"/>
  <c r="J20" i="2"/>
  <c r="J18" i="2"/>
  <c r="E18" i="2"/>
  <c r="F109" i="2" s="1"/>
  <c r="J17" i="2"/>
  <c r="J15" i="2"/>
  <c r="E15" i="2"/>
  <c r="F108" i="2" s="1"/>
  <c r="J14" i="2"/>
  <c r="J12" i="2"/>
  <c r="J52" i="2" s="1"/>
  <c r="E7" i="2"/>
  <c r="E48" i="2"/>
  <c r="L50" i="1"/>
  <c r="AM50" i="1"/>
  <c r="AM49" i="1"/>
  <c r="L49" i="1"/>
  <c r="AM47" i="1"/>
  <c r="L47" i="1"/>
  <c r="L45" i="1"/>
  <c r="L44" i="1"/>
  <c r="BK131" i="2"/>
  <c r="BK382" i="2"/>
  <c r="J129" i="2"/>
  <c r="J411" i="2"/>
  <c r="BK269" i="2"/>
  <c r="BK424" i="2"/>
  <c r="J177" i="2"/>
  <c r="J186" i="2"/>
  <c r="J231" i="2"/>
  <c r="AS54" i="1"/>
  <c r="J305" i="2"/>
  <c r="J309" i="2"/>
  <c r="J255" i="2"/>
  <c r="BK139" i="2"/>
  <c r="J147" i="2"/>
  <c r="BK315" i="2"/>
  <c r="J239" i="2"/>
  <c r="BK149" i="2"/>
  <c r="J248" i="2"/>
  <c r="BK182" i="2"/>
  <c r="J395" i="2"/>
  <c r="BK322" i="2"/>
  <c r="J443" i="2"/>
  <c r="J179" i="2"/>
  <c r="BK400" i="2"/>
  <c r="J448" i="2"/>
  <c r="BK203" i="2"/>
  <c r="BK213" i="2"/>
  <c r="J260" i="2"/>
  <c r="BK163" i="2"/>
  <c r="BK419" i="2"/>
  <c r="J225" i="2"/>
  <c r="BK369" i="2"/>
  <c r="BK425" i="2"/>
  <c r="BK350" i="2"/>
  <c r="BK393" i="2"/>
  <c r="J289" i="2"/>
  <c r="BK444" i="2"/>
  <c r="J197" i="2"/>
  <c r="BK379" i="2"/>
  <c r="J374" i="2"/>
  <c r="BK286" i="2"/>
  <c r="J203" i="2"/>
  <c r="BK443" i="2"/>
  <c r="J131" i="2"/>
  <c r="J354" i="2"/>
  <c r="J145" i="2"/>
  <c r="J191" i="2"/>
  <c r="BK278" i="2"/>
  <c r="BK361" i="2"/>
  <c r="J404" i="2"/>
  <c r="BK260" i="2"/>
  <c r="J341" i="2"/>
  <c r="J163" i="2"/>
  <c r="BK423" i="2"/>
  <c r="BK272" i="2"/>
  <c r="BK252" i="2"/>
  <c r="J283" i="2"/>
  <c r="BK217" i="2"/>
  <c r="BK367" i="2"/>
  <c r="BK276" i="2"/>
  <c r="BK197" i="2"/>
  <c r="BK129" i="2"/>
  <c r="J364" i="2"/>
  <c r="BK307" i="2"/>
  <c r="J393" i="2"/>
  <c r="BK446" i="2"/>
  <c r="BK219" i="2"/>
  <c r="J135" i="2"/>
  <c r="J243" i="2"/>
  <c r="BK141" i="2"/>
  <c r="BK335" i="2"/>
  <c r="BK412" i="2"/>
  <c r="BK255" i="2"/>
  <c r="J236" i="2"/>
  <c r="BK416" i="2"/>
  <c r="J261" i="2"/>
  <c r="BK221" i="2"/>
  <c r="J269" i="2"/>
  <c r="J431" i="2"/>
  <c r="BK251" i="2"/>
  <c r="BK297" i="2"/>
  <c r="BK320" i="2"/>
  <c r="J273" i="2"/>
  <c r="BK347" i="2"/>
  <c r="J213" i="2"/>
  <c r="BK147" i="2"/>
  <c r="J251" i="2"/>
  <c r="J241" i="2"/>
  <c r="J264" i="2"/>
  <c r="BK435" i="2"/>
  <c r="J313" i="2"/>
  <c r="J450" i="2"/>
  <c r="J211" i="2"/>
  <c r="BK291" i="2"/>
  <c r="BK229" i="2"/>
  <c r="BK273" i="2"/>
  <c r="BK270" i="2"/>
  <c r="J322" i="2"/>
  <c r="J338" i="2"/>
  <c r="BK330" i="2"/>
  <c r="J221" i="2"/>
  <c r="J291" i="2"/>
  <c r="BK121" i="2"/>
  <c r="J245" i="2"/>
  <c r="J121" i="2"/>
  <c r="J382" i="2"/>
  <c r="J278" i="2"/>
  <c r="BK207" i="2"/>
  <c r="BK245" i="2"/>
  <c r="J272" i="2"/>
  <c r="J369" i="2"/>
  <c r="J170" i="2"/>
  <c r="BK341" i="2"/>
  <c r="J166" i="2"/>
  <c r="BK170" i="2"/>
  <c r="J254" i="2"/>
  <c r="J297" i="2"/>
  <c r="BK177" i="2"/>
  <c r="BK289" i="2"/>
  <c r="BK258" i="2"/>
  <c r="J257" i="2"/>
  <c r="BK227" i="2"/>
  <c r="BK301" i="2"/>
  <c r="BK175" i="2"/>
  <c r="J361" i="2"/>
  <c r="J217" i="2"/>
  <c r="J229" i="2"/>
  <c r="J317" i="2"/>
  <c r="BK249" i="2"/>
  <c r="J330" i="2"/>
  <c r="J233" i="2"/>
  <c r="BK441" i="2"/>
  <c r="J276" i="2"/>
  <c r="J286" i="2"/>
  <c r="J379" i="2"/>
  <c r="J258" i="2"/>
  <c r="J406" i="2"/>
  <c r="BK279" i="2"/>
  <c r="BK215" i="2"/>
  <c r="BK388" i="2"/>
  <c r="J267" i="2"/>
  <c r="BK125" i="2"/>
  <c r="J439" i="2"/>
  <c r="BK241" i="2"/>
  <c r="BK312" i="2"/>
  <c r="BK248" i="2"/>
  <c r="J249" i="2"/>
  <c r="J270" i="2"/>
  <c r="BK449" i="2"/>
  <c r="BK344" i="2"/>
  <c r="J175" i="2"/>
  <c r="BK179" i="2"/>
  <c r="J335" i="2"/>
  <c r="BK398" i="2"/>
  <c r="BK364" i="2"/>
  <c r="BK257" i="2"/>
  <c r="BK409" i="2"/>
  <c r="BK324" i="2"/>
  <c r="BK414" i="2"/>
  <c r="J425" i="2"/>
  <c r="BK354" i="2"/>
  <c r="BK439" i="2"/>
  <c r="J215" i="2"/>
  <c r="BK357" i="2"/>
  <c r="J333" i="2"/>
  <c r="J133" i="2"/>
  <c r="BK418" i="2"/>
  <c r="BK160" i="2"/>
  <c r="BK243" i="2"/>
  <c r="J416" i="2"/>
  <c r="BK152" i="2"/>
  <c r="J149" i="2"/>
  <c r="BK333" i="2"/>
  <c r="BK225" i="2"/>
  <c r="J409" i="2"/>
  <c r="BK338" i="2"/>
  <c r="BK359" i="2"/>
  <c r="J412" i="2"/>
  <c r="BK118" i="2"/>
  <c r="BK186" i="2"/>
  <c r="BK233" i="2"/>
  <c r="J279" i="2"/>
  <c r="BK145" i="2"/>
  <c r="J315" i="2"/>
  <c r="BK429" i="2"/>
  <c r="J263" i="2"/>
  <c r="J441" i="2"/>
  <c r="BK404" i="2"/>
  <c r="J127" i="2"/>
  <c r="BK427" i="2"/>
  <c r="BK127" i="2"/>
  <c r="BK450" i="2"/>
  <c r="J312" i="2"/>
  <c r="J424" i="2"/>
  <c r="BK158" i="2"/>
  <c r="J390" i="2"/>
  <c r="J262" i="2"/>
  <c r="J152" i="2"/>
  <c r="BK191" i="2"/>
  <c r="BK137" i="2"/>
  <c r="J435" i="2"/>
  <c r="J139" i="2"/>
  <c r="BK115" i="2"/>
  <c r="J440" i="2"/>
  <c r="BK143" i="2"/>
  <c r="BK294" i="2"/>
  <c r="J307" i="2"/>
  <c r="BK235" i="2"/>
  <c r="BK267" i="2"/>
  <c r="J320" i="2"/>
  <c r="BK231" i="2"/>
  <c r="BK133" i="2"/>
  <c r="J344" i="2"/>
  <c r="J437" i="2"/>
  <c r="J310" i="2"/>
  <c r="BK246" i="2"/>
  <c r="BK374" i="2"/>
  <c r="J350" i="2"/>
  <c r="J182" i="2"/>
  <c r="J115" i="2"/>
  <c r="J235" i="2"/>
  <c r="J143" i="2"/>
  <c r="BK421" i="2"/>
  <c r="BK239" i="2"/>
  <c r="J367" i="2"/>
  <c r="J294" i="2"/>
  <c r="J449" i="2"/>
  <c r="BK166" i="2"/>
  <c r="BK406" i="2"/>
  <c r="BK223" i="2"/>
  <c r="BK411" i="2"/>
  <c r="J444" i="2"/>
  <c r="J219" i="2"/>
  <c r="J433" i="2"/>
  <c r="BK281" i="2"/>
  <c r="BK264" i="2"/>
  <c r="BK440" i="2"/>
  <c r="J446" i="2"/>
  <c r="J419" i="2"/>
  <c r="J398" i="2"/>
  <c r="J324" i="2"/>
  <c r="BK448" i="2"/>
  <c r="J227" i="2"/>
  <c r="J359" i="2"/>
  <c r="J137" i="2"/>
  <c r="BK263" i="2"/>
  <c r="BK254" i="2"/>
  <c r="J423" i="2"/>
  <c r="J327" i="2"/>
  <c r="J223" i="2"/>
  <c r="J301" i="2"/>
  <c r="BK310" i="2"/>
  <c r="J252" i="2"/>
  <c r="BK309" i="2"/>
  <c r="J158" i="2"/>
  <c r="J281" i="2"/>
  <c r="J141" i="2"/>
  <c r="J418" i="2"/>
  <c r="BK327" i="2"/>
  <c r="J429" i="2"/>
  <c r="BK395" i="2"/>
  <c r="BK317" i="2"/>
  <c r="J118" i="2"/>
  <c r="J357" i="2"/>
  <c r="BK211" i="2"/>
  <c r="J388" i="2"/>
  <c r="BK385" i="2"/>
  <c r="BK261" i="2"/>
  <c r="J421" i="2"/>
  <c r="BK305" i="2"/>
  <c r="J347" i="2"/>
  <c r="J400" i="2"/>
  <c r="J125" i="2"/>
  <c r="BK283" i="2"/>
  <c r="J427" i="2"/>
  <c r="J385" i="2"/>
  <c r="BK437" i="2"/>
  <c r="J207" i="2"/>
  <c r="BK313" i="2"/>
  <c r="J246" i="2"/>
  <c r="BK433" i="2"/>
  <c r="BK236" i="2"/>
  <c r="BK135" i="2"/>
  <c r="BK390" i="2"/>
  <c r="BK262" i="2"/>
  <c r="J414" i="2"/>
  <c r="J160" i="2"/>
  <c r="BK431" i="2"/>
  <c r="BK114" i="2" l="1"/>
  <c r="J114" i="2" s="1"/>
  <c r="J61" i="2" s="1"/>
  <c r="R124" i="2"/>
  <c r="P174" i="2"/>
  <c r="T185" i="2"/>
  <c r="T184" i="2"/>
  <c r="R210" i="2"/>
  <c r="P222" i="2"/>
  <c r="R266" i="2"/>
  <c r="P304" i="2"/>
  <c r="R353" i="2"/>
  <c r="T124" i="2"/>
  <c r="BK266" i="2"/>
  <c r="J266" i="2"/>
  <c r="J75" i="2"/>
  <c r="BK304" i="2"/>
  <c r="J304" i="2" s="1"/>
  <c r="J80" i="2" s="1"/>
  <c r="P415" i="2"/>
  <c r="P403" i="2" s="1"/>
  <c r="P402" i="2" s="1"/>
  <c r="P124" i="2"/>
  <c r="BK174" i="2"/>
  <c r="J174" i="2"/>
  <c r="J65" i="2"/>
  <c r="BK238" i="2"/>
  <c r="J238" i="2" s="1"/>
  <c r="J74" i="2" s="1"/>
  <c r="R275" i="2"/>
  <c r="BK296" i="2"/>
  <c r="J296" i="2" s="1"/>
  <c r="J79" i="2" s="1"/>
  <c r="P353" i="2"/>
  <c r="R408" i="2"/>
  <c r="R426" i="2"/>
  <c r="R114" i="2"/>
  <c r="BK151" i="2"/>
  <c r="J151" i="2" s="1"/>
  <c r="J63" i="2" s="1"/>
  <c r="P238" i="2"/>
  <c r="P275" i="2"/>
  <c r="T296" i="2"/>
  <c r="T337" i="2"/>
  <c r="T316" i="2" s="1"/>
  <c r="R392" i="2"/>
  <c r="BK415" i="2"/>
  <c r="J415" i="2" s="1"/>
  <c r="J88" i="2" s="1"/>
  <c r="P420" i="2"/>
  <c r="T436" i="2"/>
  <c r="P114" i="2"/>
  <c r="R151" i="2"/>
  <c r="T210" i="2"/>
  <c r="R222" i="2"/>
  <c r="P266" i="2"/>
  <c r="BK285" i="2"/>
  <c r="J285" i="2"/>
  <c r="J78" i="2" s="1"/>
  <c r="R296" i="2"/>
  <c r="BK353" i="2"/>
  <c r="J353" i="2" s="1"/>
  <c r="J83" i="2" s="1"/>
  <c r="P392" i="2"/>
  <c r="T408" i="2"/>
  <c r="T420" i="2"/>
  <c r="T426" i="2"/>
  <c r="R447" i="2"/>
  <c r="BK124" i="2"/>
  <c r="J124" i="2" s="1"/>
  <c r="J62" i="2" s="1"/>
  <c r="T174" i="2"/>
  <c r="R185" i="2"/>
  <c r="R184" i="2" s="1"/>
  <c r="BK222" i="2"/>
  <c r="J222" i="2" s="1"/>
  <c r="J73" i="2" s="1"/>
  <c r="T222" i="2"/>
  <c r="T275" i="2"/>
  <c r="T285" i="2"/>
  <c r="T282" i="2"/>
  <c r="P296" i="2"/>
  <c r="BK337" i="2"/>
  <c r="J337" i="2" s="1"/>
  <c r="J82" i="2" s="1"/>
  <c r="R337" i="2"/>
  <c r="R316" i="2" s="1"/>
  <c r="T392" i="2"/>
  <c r="P408" i="2"/>
  <c r="BK420" i="2"/>
  <c r="J420" i="2"/>
  <c r="J89" i="2" s="1"/>
  <c r="P426" i="2"/>
  <c r="P436" i="2"/>
  <c r="P447" i="2"/>
  <c r="T114" i="2"/>
  <c r="P151" i="2"/>
  <c r="R174" i="2"/>
  <c r="P185" i="2"/>
  <c r="P184" i="2" s="1"/>
  <c r="P210" i="2"/>
  <c r="R238" i="2"/>
  <c r="T266" i="2"/>
  <c r="R285" i="2"/>
  <c r="R304" i="2"/>
  <c r="P337" i="2"/>
  <c r="P316" i="2" s="1"/>
  <c r="BK392" i="2"/>
  <c r="J392" i="2"/>
  <c r="J84" i="2"/>
  <c r="T415" i="2"/>
  <c r="BK426" i="2"/>
  <c r="J426" i="2" s="1"/>
  <c r="J90" i="2" s="1"/>
  <c r="BK436" i="2"/>
  <c r="J436" i="2" s="1"/>
  <c r="J91" i="2" s="1"/>
  <c r="BK447" i="2"/>
  <c r="J447" i="2" s="1"/>
  <c r="J92" i="2" s="1"/>
  <c r="T151" i="2"/>
  <c r="BK185" i="2"/>
  <c r="BK210" i="2"/>
  <c r="J210" i="2" s="1"/>
  <c r="J72" i="2" s="1"/>
  <c r="T238" i="2"/>
  <c r="BK275" i="2"/>
  <c r="J275" i="2" s="1"/>
  <c r="J76" i="2" s="1"/>
  <c r="P285" i="2"/>
  <c r="T304" i="2"/>
  <c r="T353" i="2"/>
  <c r="BK408" i="2"/>
  <c r="J408" i="2"/>
  <c r="J87" i="2" s="1"/>
  <c r="R415" i="2"/>
  <c r="R420" i="2"/>
  <c r="R436" i="2"/>
  <c r="T447" i="2"/>
  <c r="BK206" i="2"/>
  <c r="J206" i="2" s="1"/>
  <c r="J70" i="2" s="1"/>
  <c r="BK196" i="2"/>
  <c r="J196" i="2" s="1"/>
  <c r="J68" i="2" s="1"/>
  <c r="BK169" i="2"/>
  <c r="J169" i="2"/>
  <c r="J64" i="2" s="1"/>
  <c r="BK202" i="2"/>
  <c r="J202" i="2" s="1"/>
  <c r="J69" i="2" s="1"/>
  <c r="E102" i="2"/>
  <c r="BE143" i="2"/>
  <c r="BE179" i="2"/>
  <c r="BE213" i="2"/>
  <c r="BE281" i="2"/>
  <c r="BE309" i="2"/>
  <c r="BE333" i="2"/>
  <c r="BE393" i="2"/>
  <c r="BE419" i="2"/>
  <c r="BE421" i="2"/>
  <c r="BE431" i="2"/>
  <c r="BE441" i="2"/>
  <c r="BE443" i="2"/>
  <c r="BE444" i="2"/>
  <c r="BE446" i="2"/>
  <c r="BE448" i="2"/>
  <c r="BE449" i="2"/>
  <c r="BE450" i="2"/>
  <c r="J106" i="2"/>
  <c r="BE149" i="2"/>
  <c r="BE160" i="2"/>
  <c r="BE233" i="2"/>
  <c r="BE241" i="2"/>
  <c r="BE243" i="2"/>
  <c r="BE267" i="2"/>
  <c r="BE312" i="2"/>
  <c r="BE335" i="2"/>
  <c r="BE406" i="2"/>
  <c r="BE414" i="2"/>
  <c r="BE433" i="2"/>
  <c r="J54" i="2"/>
  <c r="BE118" i="2"/>
  <c r="BE127" i="2"/>
  <c r="BE137" i="2"/>
  <c r="BE219" i="2"/>
  <c r="BE246" i="2"/>
  <c r="BE273" i="2"/>
  <c r="BE297" i="2"/>
  <c r="BE310" i="2"/>
  <c r="BE320" i="2"/>
  <c r="BE379" i="2"/>
  <c r="BE382" i="2"/>
  <c r="BE385" i="2"/>
  <c r="BE423" i="2"/>
  <c r="BE424" i="2"/>
  <c r="F55" i="2"/>
  <c r="BE135" i="2"/>
  <c r="BE147" i="2"/>
  <c r="BE170" i="2"/>
  <c r="BE175" i="2"/>
  <c r="BE207" i="2"/>
  <c r="BE223" i="2"/>
  <c r="BE225" i="2"/>
  <c r="BE227" i="2"/>
  <c r="BE236" i="2"/>
  <c r="BE239" i="2"/>
  <c r="BE249" i="2"/>
  <c r="BE251" i="2"/>
  <c r="BE252" i="2"/>
  <c r="BE255" i="2"/>
  <c r="BE257" i="2"/>
  <c r="BE276" i="2"/>
  <c r="BE301" i="2"/>
  <c r="BE330" i="2"/>
  <c r="BE338" i="2"/>
  <c r="BE341" i="2"/>
  <c r="BE347" i="2"/>
  <c r="BE350" i="2"/>
  <c r="BE354" i="2"/>
  <c r="BE425" i="2"/>
  <c r="BE427" i="2"/>
  <c r="BE435" i="2"/>
  <c r="BE125" i="2"/>
  <c r="BE133" i="2"/>
  <c r="BE145" i="2"/>
  <c r="BE152" i="2"/>
  <c r="BE158" i="2"/>
  <c r="BE163" i="2"/>
  <c r="BE166" i="2"/>
  <c r="BE191" i="2"/>
  <c r="BE197" i="2"/>
  <c r="BE215" i="2"/>
  <c r="BE217" i="2"/>
  <c r="BE221" i="2"/>
  <c r="BE229" i="2"/>
  <c r="BE231" i="2"/>
  <c r="BE258" i="2"/>
  <c r="BE260" i="2"/>
  <c r="BE261" i="2"/>
  <c r="BE262" i="2"/>
  <c r="BE263" i="2"/>
  <c r="BE264" i="2"/>
  <c r="BE270" i="2"/>
  <c r="BE272" i="2"/>
  <c r="BE315" i="2"/>
  <c r="BE317" i="2"/>
  <c r="BE322" i="2"/>
  <c r="BE359" i="2"/>
  <c r="BE390" i="2"/>
  <c r="BE404" i="2"/>
  <c r="BE411" i="2"/>
  <c r="F54" i="2"/>
  <c r="J109" i="2"/>
  <c r="BE129" i="2"/>
  <c r="BE131" i="2"/>
  <c r="BE186" i="2"/>
  <c r="BE211" i="2"/>
  <c r="BE245" i="2"/>
  <c r="BE286" i="2"/>
  <c r="BE289" i="2"/>
  <c r="BE291" i="2"/>
  <c r="BE307" i="2"/>
  <c r="BE313" i="2"/>
  <c r="BE324" i="2"/>
  <c r="BE327" i="2"/>
  <c r="BE357" i="2"/>
  <c r="BE361" i="2"/>
  <c r="BE364" i="2"/>
  <c r="BE367" i="2"/>
  <c r="BE369" i="2"/>
  <c r="BE374" i="2"/>
  <c r="BE429" i="2"/>
  <c r="BE437" i="2"/>
  <c r="BE439" i="2"/>
  <c r="BE121" i="2"/>
  <c r="BE139" i="2"/>
  <c r="BE177" i="2"/>
  <c r="BE182" i="2"/>
  <c r="BE203" i="2"/>
  <c r="BE235" i="2"/>
  <c r="BE248" i="2"/>
  <c r="BE278" i="2"/>
  <c r="BE283" i="2"/>
  <c r="BE305" i="2"/>
  <c r="BE344" i="2"/>
  <c r="BE388" i="2"/>
  <c r="BE400" i="2"/>
  <c r="BE418" i="2"/>
  <c r="BE440" i="2"/>
  <c r="BE115" i="2"/>
  <c r="BE141" i="2"/>
  <c r="BE254" i="2"/>
  <c r="BE269" i="2"/>
  <c r="BE279" i="2"/>
  <c r="BE294" i="2"/>
  <c r="BE395" i="2"/>
  <c r="BE398" i="2"/>
  <c r="BE409" i="2"/>
  <c r="BE412" i="2"/>
  <c r="BE416" i="2"/>
  <c r="J34" i="2"/>
  <c r="AW55" i="1" s="1"/>
  <c r="F34" i="2"/>
  <c r="BA55" i="1" s="1"/>
  <c r="BA54" i="1" s="1"/>
  <c r="W30" i="1" s="1"/>
  <c r="F35" i="2"/>
  <c r="BB55" i="1" s="1"/>
  <c r="BB54" i="1" s="1"/>
  <c r="W31" i="1" s="1"/>
  <c r="F37" i="2"/>
  <c r="BD55" i="1" s="1"/>
  <c r="BD54" i="1" s="1"/>
  <c r="W33" i="1" s="1"/>
  <c r="F36" i="2"/>
  <c r="BC55" i="1"/>
  <c r="BC54" i="1" s="1"/>
  <c r="AY54" i="1" s="1"/>
  <c r="BK316" i="2" l="1"/>
  <c r="J316" i="2" s="1"/>
  <c r="J81" i="2" s="1"/>
  <c r="P282" i="2"/>
  <c r="R282" i="2"/>
  <c r="BK282" i="2"/>
  <c r="J282" i="2" s="1"/>
  <c r="J77" i="2" s="1"/>
  <c r="BK403" i="2"/>
  <c r="J403" i="2" s="1"/>
  <c r="J86" i="2" s="1"/>
  <c r="T403" i="2"/>
  <c r="T402" i="2" s="1"/>
  <c r="T112" i="2" s="1"/>
  <c r="R403" i="2"/>
  <c r="R402" i="2" s="1"/>
  <c r="P209" i="2"/>
  <c r="T209" i="2"/>
  <c r="T113" i="2"/>
  <c r="R209" i="2"/>
  <c r="BK184" i="2"/>
  <c r="J184" i="2"/>
  <c r="J66" i="2" s="1"/>
  <c r="P113" i="2"/>
  <c r="P112" i="2" s="1"/>
  <c r="AU55" i="1" s="1"/>
  <c r="AU54" i="1" s="1"/>
  <c r="R113" i="2"/>
  <c r="J185" i="2"/>
  <c r="J67" i="2"/>
  <c r="BK113" i="2"/>
  <c r="J113" i="2" s="1"/>
  <c r="J60" i="2" s="1"/>
  <c r="BK209" i="2"/>
  <c r="J209" i="2"/>
  <c r="J71" i="2" s="1"/>
  <c r="AX54" i="1"/>
  <c r="W32" i="1"/>
  <c r="J33" i="2"/>
  <c r="AV55" i="1" s="1"/>
  <c r="AT55" i="1" s="1"/>
  <c r="AW54" i="1"/>
  <c r="AK30" i="1" s="1"/>
  <c r="F33" i="2"/>
  <c r="AZ55" i="1" s="1"/>
  <c r="AZ54" i="1" s="1"/>
  <c r="W29" i="1" s="1"/>
  <c r="BK402" i="2" l="1"/>
  <c r="J402" i="2" s="1"/>
  <c r="J85" i="2" s="1"/>
  <c r="R112" i="2"/>
  <c r="BK112" i="2"/>
  <c r="J112" i="2"/>
  <c r="J59" i="2"/>
  <c r="AV54" i="1"/>
  <c r="AK29" i="1"/>
  <c r="J30" i="2" l="1"/>
  <c r="AG55" i="1"/>
  <c r="AG54" i="1" s="1"/>
  <c r="AT54" i="1"/>
  <c r="AN54" i="1" l="1"/>
  <c r="AK26" i="1"/>
  <c r="J39" i="2"/>
  <c r="AN55" i="1"/>
  <c r="AK35" i="1"/>
</calcChain>
</file>

<file path=xl/sharedStrings.xml><?xml version="1.0" encoding="utf-8"?>
<sst xmlns="http://schemas.openxmlformats.org/spreadsheetml/2006/main" count="4104" uniqueCount="1159">
  <si>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</si>
  <si>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</si>
  <si>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</si>
  <si>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</si>
  <si>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</si>
  <si>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</si>
  <si>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</si>
  <si>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</si>
  <si>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</si>
  <si>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</si>
  <si>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</si>
  <si>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</si>
  <si>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</si>
  <si>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</si>
  <si>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</si>
  <si>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</si>
  <si>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</si>
  <si>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</si>
  <si>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</si>
  <si>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</si>
  <si>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</si>
  <si>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</si>
  <si>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</si>
  <si>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</si>
  <si>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</si>
  <si>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</si>
  <si>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</si>
  <si>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</si>
  <si>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</si>
  <si>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</si>
  <si>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</si>
  <si>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</si>
  <si>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</si>
  <si>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</si>
  <si>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</si>
  <si>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</si>
  <si>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</si>
  <si>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</si>
  <si>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</si>
  <si>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</si>
  <si>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</si>
  <si>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</si>
  <si>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</si>
  <si>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</si>
  <si>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</si>
  <si>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</si>
  <si>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</si>
  <si>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</si>
  <si>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</si>
  <si>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</si>
  <si>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</si>
  <si>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</si>
  <si>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</si>
  <si>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</si>
  <si>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</si>
  <si>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</si>
  <si>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</si>
  <si>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</si>
  <si>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</si>
  <si>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</si>
  <si>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</si>
  <si>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</si>
  <si>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</si>
  <si>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</si>
  <si>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</si>
  <si>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</si>
  <si>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</si>
  <si>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</si>
  <si>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</si>
  <si>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</si>
  <si>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</si>
  <si>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</si>
  <si>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</si>
  <si>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</si>
  <si>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</si>
  <si>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2. prostor - 8. patro</t>
  </si>
  <si>
    <t>STA</t>
  </si>
  <si>
    <t>1</t>
  </si>
  <si>
    <t>{25abf9d7-79ef-4c4b-8448-b76716764003}</t>
  </si>
  <si>
    <t>2</t>
  </si>
  <si>
    <t>obklad</t>
  </si>
  <si>
    <t>Plocha ker. obkladu</t>
  </si>
  <si>
    <t>m2</t>
  </si>
  <si>
    <t>19,082</t>
  </si>
  <si>
    <t>3</t>
  </si>
  <si>
    <t>F011</t>
  </si>
  <si>
    <t>Plochy místností - dlažba, vč. prostoru mezi dveřmi</t>
  </si>
  <si>
    <t>3,825</t>
  </si>
  <si>
    <t>KRYCÍ LIST SOUPISU PRACÍ</t>
  </si>
  <si>
    <t>Obklad01</t>
  </si>
  <si>
    <t>Keramický obklad 1 NP, obvod</t>
  </si>
  <si>
    <t>bm</t>
  </si>
  <si>
    <t>9,925</t>
  </si>
  <si>
    <t>Obvod01</t>
  </si>
  <si>
    <t xml:space="preserve">SOUČTOVÁ Obvody místností 1 NP </t>
  </si>
  <si>
    <t>předstěny_SDK</t>
  </si>
  <si>
    <t xml:space="preserve">Plocha SDK předstěn </t>
  </si>
  <si>
    <t>1,219</t>
  </si>
  <si>
    <t>Objekt:</t>
  </si>
  <si>
    <t>02 - 2. prostor - 8.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</si>
  <si>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</si>
  <si>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</si>
  <si>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</si>
  <si>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</si>
  <si>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</si>
  <si>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</si>
  <si>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</si>
  <si>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</si>
  <si>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968 - Svislé konstrukce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</si>
  <si>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</si>
  <si>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</si>
  <si>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</si>
  <si>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</si>
  <si>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</si>
  <si>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</si>
  <si>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</si>
  <si>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</si>
  <si>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</si>
  <si>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</si>
  <si>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</si>
  <si>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</si>
  <si>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</si>
  <si>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</si>
  <si>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</si>
  <si>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</si>
  <si>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</si>
  <si>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</si>
  <si>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</si>
  <si>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</si>
  <si>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</si>
  <si>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</si>
  <si>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</si>
  <si>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</si>
  <si>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</si>
  <si>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</si>
  <si>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</si>
  <si>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</si>
  <si>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</si>
  <si>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</si>
  <si>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</si>
  <si>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</si>
  <si>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</si>
  <si>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</si>
  <si>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</si>
  <si>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</si>
  <si>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</si>
  <si>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</si>
  <si>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</si>
  <si>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</si>
  <si>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</si>
  <si>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</si>
  <si>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</si>
  <si>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</si>
  <si>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</si>
  <si>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</si>
  <si>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</si>
  <si>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</si>
  <si>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</si>
  <si>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</si>
  <si>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</si>
  <si>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</si>
  <si>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</si>
  <si>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</si>
  <si>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</si>
  <si>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</si>
  <si>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</si>
  <si>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</si>
  <si>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</si>
  <si>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</si>
  <si>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</si>
  <si>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</si>
  <si>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3,825*2 'Přepočtené koeficientem množství</t>
  </si>
  <si>
    <t>964</t>
  </si>
  <si>
    <t>Otvorové výplně, ostatní</t>
  </si>
  <si>
    <t>751398822</t>
  </si>
  <si>
    <t>Demontáž ostatních zařízení větrací mřížky stěnové, průřezu přes 0,040 do 0,100 m2</t>
  </si>
  <si>
    <t>kus</t>
  </si>
  <si>
    <t>-681790043</t>
  </si>
  <si>
    <t>https://podminky.urs.cz/item/CS_URS_2025_01/751398822</t>
  </si>
  <si>
    <t>5</t>
  </si>
  <si>
    <t>766691914</t>
  </si>
  <si>
    <t>Ostatní práce vyvěšení nebo zavěšení křídel dřevěných dveřních, plochy do 2 m2</t>
  </si>
  <si>
    <t>16</t>
  </si>
  <si>
    <t>-1789693908</t>
  </si>
  <si>
    <t>https://podminky.urs.cz/item/CS_URS_2025_01/766691914</t>
  </si>
  <si>
    <t>6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</si>
  <si>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</si>
  <si>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</si>
  <si>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</si>
  <si>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</si>
  <si>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</si>
  <si>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7</t>
  </si>
  <si>
    <t>725210821</t>
  </si>
  <si>
    <t>Demontáž umyvadel bez výtokových armatur umyvadel</t>
  </si>
  <si>
    <t>-1151122766</t>
  </si>
  <si>
    <t>https://podminky.urs.cz/item/CS_URS_2025_01/725210821</t>
  </si>
  <si>
    <t>8</t>
  </si>
  <si>
    <t>725820801</t>
  </si>
  <si>
    <t>Demontáž baterií nástěnných do G 3/4</t>
  </si>
  <si>
    <t>299853512</t>
  </si>
  <si>
    <t>https://podminky.urs.cz/item/CS_URS_2025_01/725820801</t>
  </si>
  <si>
    <t>9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</si>
  <si>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</si>
  <si>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</si>
  <si>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</si>
  <si>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</si>
  <si>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</si>
  <si>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10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</si>
  <si>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</si>
  <si>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</si>
  <si>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</si>
  <si>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</si>
  <si>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11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</si>
  <si>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</si>
  <si>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</si>
  <si>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</si>
  <si>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</si>
  <si>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</si>
  <si>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</si>
  <si>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</si>
  <si>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</si>
  <si>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13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</si>
  <si>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</si>
  <si>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</si>
  <si>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</si>
  <si>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</si>
  <si>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14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</si>
  <si>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</si>
  <si>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</si>
  <si>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</si>
  <si>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</si>
  <si>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15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</si>
  <si>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</si>
  <si>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</si>
  <si>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</si>
  <si>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</si>
  <si>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</si>
  <si>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</si>
  <si>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</si>
  <si>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</si>
  <si>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</si>
  <si>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</si>
  <si>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17</t>
  </si>
  <si>
    <t>781471810</t>
  </si>
  <si>
    <t>Demontáž obkladů z dlaždic keramických kladených do malty</t>
  </si>
  <si>
    <t>1576904741</t>
  </si>
  <si>
    <t>https://podminky.urs.cz/item/CS_URS_2025_01/781471810</t>
  </si>
  <si>
    <t>2,35*(obvod01)</t>
  </si>
  <si>
    <t xml:space="preserve">"odpočet dveří </t>
  </si>
  <si>
    <t>-0,7*2,02*3</t>
  </si>
  <si>
    <t>Součet</t>
  </si>
  <si>
    <t>18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</si>
  <si>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</si>
  <si>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</si>
  <si>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</si>
  <si>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</si>
  <si>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19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</si>
  <si>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</si>
  <si>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</si>
  <si>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</si>
  <si>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</si>
  <si>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3,5+3,5</t>
  </si>
  <si>
    <t>20</t>
  </si>
  <si>
    <t>767581802</t>
  </si>
  <si>
    <t>Demontáž podhledů lamel</t>
  </si>
  <si>
    <t>1453910498</t>
  </si>
  <si>
    <t>https://podminky.urs.cz/item/CS_URS_2025_01/767581802</t>
  </si>
  <si>
    <t>767582800</t>
  </si>
  <si>
    <t>Demontáž podhledů roštů</t>
  </si>
  <si>
    <t>-657043467</t>
  </si>
  <si>
    <t>https://podminky.urs.cz/item/CS_URS_2025_01/767582800</t>
  </si>
  <si>
    <t>968</t>
  </si>
  <si>
    <t>Svislé konstrukce</t>
  </si>
  <si>
    <t>22</t>
  </si>
  <si>
    <t>962031132</t>
  </si>
  <si>
    <t>Bourání příček z cihel, tvárnic nebo příčkovek z cihel pálených, plných nebo dutých na maltu vápennou nebo vápenocementovou, tl. do 100 mm</t>
  </si>
  <si>
    <t>1737951574</t>
  </si>
  <si>
    <t>https://podminky.urs.cz/item/CS_URS_2025_01/962031132</t>
  </si>
  <si>
    <t xml:space="preserve">"přizdívka, předpoklad šachty </t>
  </si>
  <si>
    <t>2,35*(0,37+0,665)</t>
  </si>
  <si>
    <t>997</t>
  </si>
  <si>
    <t>Přesun sutě</t>
  </si>
  <si>
    <t>23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</si>
  <si>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</si>
  <si>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</si>
  <si>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</si>
  <si>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</si>
  <si>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</si>
  <si>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24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</si>
  <si>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</si>
  <si>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</si>
  <si>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</si>
  <si>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</si>
  <si>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25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</si>
  <si>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</si>
  <si>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</si>
  <si>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</si>
  <si>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</si>
  <si>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2,388*24 'Přepočtené koeficientem množství</t>
  </si>
  <si>
    <t>26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</si>
  <si>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</si>
  <si>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</si>
  <si>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</si>
  <si>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</si>
  <si>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</si>
  <si>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</si>
  <si>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</si>
  <si>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27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</si>
  <si>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</si>
  <si>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</si>
  <si>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</si>
  <si>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</si>
  <si>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"pro ZTI"7*0,07</t>
  </si>
  <si>
    <t>"elektro"0,03*5</t>
  </si>
  <si>
    <t>28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</si>
  <si>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</si>
  <si>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</si>
  <si>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</si>
  <si>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</si>
  <si>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</si>
  <si>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</si>
  <si>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Ostatní konstrukce a práce, bourání</t>
  </si>
  <si>
    <t>29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</si>
  <si>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</si>
  <si>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</si>
  <si>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</si>
  <si>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</si>
  <si>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</si>
  <si>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</si>
  <si>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</si>
  <si>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30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</si>
  <si>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</si>
  <si>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</si>
  <si>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</si>
  <si>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</si>
  <si>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</si>
  <si>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</si>
  <si>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31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</si>
  <si>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</si>
  <si>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</si>
  <si>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</si>
  <si>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</si>
  <si>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</si>
  <si>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</si>
  <si>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</si>
  <si>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</si>
  <si>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32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</si>
  <si>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</si>
  <si>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</si>
  <si>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</si>
  <si>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</si>
  <si>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33</t>
  </si>
  <si>
    <t>721174043</t>
  </si>
  <si>
    <t>Potrubí z trub polypropylenových připojovací DN 50</t>
  </si>
  <si>
    <t>2076422666</t>
  </si>
  <si>
    <t>https://podminky.urs.cz/item/CS_URS_2025_01/721174043</t>
  </si>
  <si>
    <t>34</t>
  </si>
  <si>
    <t>721174045</t>
  </si>
  <si>
    <t>Potrubí z trub polypropylenových připojovací DN 110</t>
  </si>
  <si>
    <t>533079702</t>
  </si>
  <si>
    <t>https://podminky.urs.cz/item/CS_URS_2025_01/721174045</t>
  </si>
  <si>
    <t>35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</si>
  <si>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</si>
  <si>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</si>
  <si>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</si>
  <si>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</si>
  <si>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36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</si>
  <si>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</si>
  <si>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</si>
  <si>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</si>
  <si>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</si>
  <si>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37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</si>
  <si>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</si>
  <si>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</si>
  <si>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</si>
  <si>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</si>
  <si>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</si>
  <si>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</si>
  <si>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</si>
  <si>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38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</si>
  <si>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</si>
  <si>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</si>
  <si>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</si>
  <si>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</si>
  <si>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39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</si>
  <si>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</si>
  <si>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</si>
  <si>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</si>
  <si>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</si>
  <si>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40</t>
  </si>
  <si>
    <t>722220111</t>
  </si>
  <si>
    <t>Armatury s jedním závitem nástěnky pro výtokový ventil G 1/2"</t>
  </si>
  <si>
    <t>725396508</t>
  </si>
  <si>
    <t>https://podminky.urs.cz/item/CS_URS_2025_01/722220111</t>
  </si>
  <si>
    <t>41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</si>
  <si>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</si>
  <si>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</si>
  <si>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</si>
  <si>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</si>
  <si>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42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</si>
  <si>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</si>
  <si>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</si>
  <si>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</si>
  <si>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</si>
  <si>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43</t>
  </si>
  <si>
    <t>725813111</t>
  </si>
  <si>
    <t>Ventily rohové bez připojovací trubičky nebo flexi hadičky G 1/2"</t>
  </si>
  <si>
    <t>2122532263</t>
  </si>
  <si>
    <t>https://podminky.urs.cz/item/CS_URS_2025_01/725813111</t>
  </si>
  <si>
    <t>44</t>
  </si>
  <si>
    <t>K005</t>
  </si>
  <si>
    <t>D+M napojení na stávající rozvod ve stupačce - vodovod</t>
  </si>
  <si>
    <t>1477908529</t>
  </si>
  <si>
    <t>45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</si>
  <si>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</si>
  <si>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</si>
  <si>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</si>
  <si>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</si>
  <si>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</si>
  <si>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</si>
  <si>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46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</si>
  <si>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</si>
  <si>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</si>
  <si>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</si>
  <si>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</si>
  <si>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47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</si>
  <si>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</si>
  <si>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</si>
  <si>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</si>
  <si>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</si>
  <si>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48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</si>
  <si>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</si>
  <si>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</si>
  <si>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</si>
  <si>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</si>
  <si>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49</t>
  </si>
  <si>
    <t>M</t>
  </si>
  <si>
    <t>55431097</t>
  </si>
  <si>
    <t>dávkovač tekutého mýdla 1,2L, nerez</t>
  </si>
  <si>
    <t>-1358423371</t>
  </si>
  <si>
    <t>50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</si>
  <si>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</si>
  <si>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</si>
  <si>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</si>
  <si>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</si>
  <si>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51</t>
  </si>
  <si>
    <t>55431091</t>
  </si>
  <si>
    <t>zásobník toaletních papírů nerez D 220mm</t>
  </si>
  <si>
    <t>-1528758618</t>
  </si>
  <si>
    <t>52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</si>
  <si>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</si>
  <si>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</si>
  <si>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</si>
  <si>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</si>
  <si>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53</t>
  </si>
  <si>
    <t>55431084</t>
  </si>
  <si>
    <t>zásobník papírových ručníků skládaných nerezové provedení</t>
  </si>
  <si>
    <t>-1098777665</t>
  </si>
  <si>
    <t>54</t>
  </si>
  <si>
    <t>725291664</t>
  </si>
  <si>
    <t>Montáž doplňků zařízení koupelen a záchodů štětky závěsné</t>
  </si>
  <si>
    <t>-1939095564</t>
  </si>
  <si>
    <t>https://podminky.urs.cz/item/CS_URS_2025_01/725291664</t>
  </si>
  <si>
    <t>55</t>
  </si>
  <si>
    <t>55779013</t>
  </si>
  <si>
    <t>štětka na WC závěsná nebo na podlahu kartáč nylon nerezové záchytné pouzdro mat</t>
  </si>
  <si>
    <t>-212465938</t>
  </si>
  <si>
    <t>56</t>
  </si>
  <si>
    <t>725291667</t>
  </si>
  <si>
    <t>Montáž doplňků zařízení koupelen a záchodů piktogramu</t>
  </si>
  <si>
    <t>-615275305</t>
  </si>
  <si>
    <t>https://podminky.urs.cz/item/CS_URS_2025_01/725291667</t>
  </si>
  <si>
    <t>57</t>
  </si>
  <si>
    <t>73558009</t>
  </si>
  <si>
    <t>piktogram 120x120 nalepovací různé symboly matný nerez</t>
  </si>
  <si>
    <t>-430373810</t>
  </si>
  <si>
    <t>58</t>
  </si>
  <si>
    <t>725829131</t>
  </si>
  <si>
    <t>Baterie umyvadlové montáž ostatních typů stojánkových G 1/2"</t>
  </si>
  <si>
    <t>988399550</t>
  </si>
  <si>
    <t>https://podminky.urs.cz/item/CS_URS_2025_01/725829131</t>
  </si>
  <si>
    <t>59</t>
  </si>
  <si>
    <t>55143991</t>
  </si>
  <si>
    <t>baterie umyvadlová stojánková klasická bez výpusti pevné ústí</t>
  </si>
  <si>
    <t>1045816024</t>
  </si>
  <si>
    <t>60</t>
  </si>
  <si>
    <t>K001</t>
  </si>
  <si>
    <t>Montáž závěsného koše, nerezového</t>
  </si>
  <si>
    <t>-314686551</t>
  </si>
  <si>
    <t>61</t>
  </si>
  <si>
    <t>55431082R2</t>
  </si>
  <si>
    <t xml:space="preserve">koš odpadkový závěsný nerezový 5 l </t>
  </si>
  <si>
    <t>798219169</t>
  </si>
  <si>
    <t>62</t>
  </si>
  <si>
    <t>K006</t>
  </si>
  <si>
    <t>D+M zrcadlo nad umyvadlo dle specifikace</t>
  </si>
  <si>
    <t>kpl</t>
  </si>
  <si>
    <t>1782459107</t>
  </si>
  <si>
    <t>63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</si>
  <si>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</si>
  <si>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</si>
  <si>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</si>
  <si>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</si>
  <si>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</si>
  <si>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</si>
  <si>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64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</si>
  <si>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</si>
  <si>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</si>
  <si>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</si>
  <si>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</si>
  <si>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65</t>
  </si>
  <si>
    <t>55281706</t>
  </si>
  <si>
    <t>montážní prvek pro závěsné WC do lehkých stěn s kovovou konstrukcí ovládání zepředu stavební v 1120mm</t>
  </si>
  <si>
    <t>-1746136985</t>
  </si>
  <si>
    <t>66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</si>
  <si>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</si>
  <si>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</si>
  <si>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</si>
  <si>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</si>
  <si>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67</t>
  </si>
  <si>
    <t>55281792</t>
  </si>
  <si>
    <t>tlačítko pro ovládání WC zepředu, chrom, Stop splachování, 246x164mm</t>
  </si>
  <si>
    <t>-2058274632</t>
  </si>
  <si>
    <t>68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</si>
  <si>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</si>
  <si>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</si>
  <si>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</si>
  <si>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</si>
  <si>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</si>
  <si>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</si>
  <si>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69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</si>
  <si>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</si>
  <si>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</si>
  <si>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</si>
  <si>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</si>
  <si>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70</t>
  </si>
  <si>
    <t>42972567</t>
  </si>
  <si>
    <t>mřížka větrací plastová na kruhové potrubí D 200mm</t>
  </si>
  <si>
    <t>-1774132962</t>
  </si>
  <si>
    <t>71</t>
  </si>
  <si>
    <t>751398022</t>
  </si>
  <si>
    <t>Montáž ostatních zařízení větrací mřížky stěnové, průřezu přes 0,04 do 0,100 m2</t>
  </si>
  <si>
    <t>-1602014213</t>
  </si>
  <si>
    <t>https://podminky.urs.cz/item/CS_URS_2025_01/751398022</t>
  </si>
  <si>
    <t>72</t>
  </si>
  <si>
    <t>42972306</t>
  </si>
  <si>
    <t>mřížka stěnová otevřená jednořadá kovová úhel lamel 0° 400x200mm</t>
  </si>
  <si>
    <t>-1337276848</t>
  </si>
  <si>
    <t>763</t>
  </si>
  <si>
    <t>Konstrukce suché výstavby</t>
  </si>
  <si>
    <t>73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</si>
  <si>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</si>
  <si>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</si>
  <si>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</si>
  <si>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</si>
  <si>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</si>
  <si>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</si>
  <si>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74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</si>
  <si>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</si>
  <si>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</si>
  <si>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</si>
  <si>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</si>
  <si>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75</t>
  </si>
  <si>
    <t>63126363</t>
  </si>
  <si>
    <t>panel akustický hygienický povrch skelná tkanina odolná proti mikroorganismům hrana zatřená rovná αw=0,80 viditelný rastr š 24mm bílý tl 20mm</t>
  </si>
  <si>
    <t>544467238</t>
  </si>
  <si>
    <t>3,825*1,05 'Přepočtené koeficientem množství</t>
  </si>
  <si>
    <t>76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</si>
  <si>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</si>
  <si>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</si>
  <si>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</si>
  <si>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</si>
  <si>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</si>
  <si>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77</t>
  </si>
  <si>
    <t>59036253</t>
  </si>
  <si>
    <t>lišta obvodová rastru nosného pro kazetové minerální podhledy Pz lakovaná v 22mm</t>
  </si>
  <si>
    <t>960650513</t>
  </si>
  <si>
    <t>9,925*1,05 'Přepočtené koeficientem množství</t>
  </si>
  <si>
    <t>763-21</t>
  </si>
  <si>
    <t>Předstěny</t>
  </si>
  <si>
    <t>78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</si>
  <si>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</si>
  <si>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</si>
  <si>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</si>
  <si>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</si>
  <si>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79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</si>
  <si>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</si>
  <si>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</si>
  <si>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</si>
  <si>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</si>
  <si>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</si>
  <si>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</si>
  <si>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80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</si>
  <si>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</si>
  <si>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</si>
  <si>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</si>
  <si>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</si>
  <si>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81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</si>
  <si>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</si>
  <si>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</si>
  <si>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</si>
  <si>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</si>
  <si>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82</t>
  </si>
  <si>
    <t>61162072</t>
  </si>
  <si>
    <t>dveře jednokřídlé voštinové povrch laminátový plné 600x1970-2100mm</t>
  </si>
  <si>
    <t>40584782</t>
  </si>
  <si>
    <t>83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</si>
  <si>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</si>
  <si>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</si>
  <si>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</si>
  <si>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</si>
  <si>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84</t>
  </si>
  <si>
    <t>54924004</t>
  </si>
  <si>
    <t>zámek zadlabací 190/140/20 L cylinder</t>
  </si>
  <si>
    <t>-1362501966</t>
  </si>
  <si>
    <t>85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</si>
  <si>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</si>
  <si>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</si>
  <si>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</si>
  <si>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</si>
  <si>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86</t>
  </si>
  <si>
    <t>54914128</t>
  </si>
  <si>
    <t>dveřní kování interiérové rozetové spodní pro WC</t>
  </si>
  <si>
    <t>424354245</t>
  </si>
  <si>
    <t>771</t>
  </si>
  <si>
    <t>Podlahy z dlaždic</t>
  </si>
  <si>
    <t>87</t>
  </si>
  <si>
    <t>771111011</t>
  </si>
  <si>
    <t>Příprava podkladu před provedením dlažby vysátí podlah</t>
  </si>
  <si>
    <t>-1002524901</t>
  </si>
  <si>
    <t>https://podminky.urs.cz/item/CS_URS_2025_01/771111011</t>
  </si>
  <si>
    <t>88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</si>
  <si>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</si>
  <si>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</si>
  <si>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</si>
  <si>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</si>
  <si>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89</t>
  </si>
  <si>
    <t>59761177</t>
  </si>
  <si>
    <t>dlažba keramická nemrazuvzdorná R9 povrch hladký/matný tl do 10mm přes 4 do 6ks/m2</t>
  </si>
  <si>
    <t>924173777</t>
  </si>
  <si>
    <t>3,825*1,1 'Přepočtené koeficientem množství</t>
  </si>
  <si>
    <t>90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</si>
  <si>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</si>
  <si>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</si>
  <si>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</si>
  <si>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</si>
  <si>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91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</si>
  <si>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</si>
  <si>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</si>
  <si>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</si>
  <si>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</si>
  <si>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92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</si>
  <si>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</si>
  <si>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</si>
  <si>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</si>
  <si>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</si>
  <si>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</si>
  <si>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93</t>
  </si>
  <si>
    <t>59054100</t>
  </si>
  <si>
    <t>profil přechodový Al s pohyblivým ramenem 8x20mm</t>
  </si>
  <si>
    <t>1569274919</t>
  </si>
  <si>
    <t>0,6*1,1 'Přepočtené koeficientem množství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</si>
  <si>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</si>
  <si>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</si>
  <si>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</si>
  <si>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</si>
  <si>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</si>
  <si>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</si>
  <si>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95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</si>
  <si>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</si>
  <si>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</si>
  <si>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</si>
  <si>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</si>
  <si>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96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</si>
  <si>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</si>
  <si>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</si>
  <si>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</si>
  <si>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</si>
  <si>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</si>
  <si>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97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</si>
  <si>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</si>
  <si>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</si>
  <si>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</si>
  <si>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</si>
  <si>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</si>
  <si>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</si>
  <si>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5,314*1,5 'Přepočtené koeficientem množství</t>
  </si>
  <si>
    <t>98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</si>
  <si>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</si>
  <si>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</si>
  <si>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</si>
  <si>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</si>
  <si>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99</t>
  </si>
  <si>
    <t>28355022</t>
  </si>
  <si>
    <t>páska pružná těsnící hydroizolační š do 125mm</t>
  </si>
  <si>
    <t>-313286519</t>
  </si>
  <si>
    <t>Poznámka k položce:_x000D_
Pás pogumovaný</t>
  </si>
  <si>
    <t>9,925*1,1 'Přepočtené koeficientem množství</t>
  </si>
  <si>
    <t>781</t>
  </si>
  <si>
    <t>Dokončovací práce - obklady</t>
  </si>
  <si>
    <t>100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</si>
  <si>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</si>
  <si>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</si>
  <si>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</si>
  <si>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</si>
  <si>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101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</si>
  <si>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</si>
  <si>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</si>
  <si>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</si>
  <si>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</si>
  <si>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102</t>
  </si>
  <si>
    <t>59761707</t>
  </si>
  <si>
    <t>obklad keramický nemrazuvzdorný povrch hladký/lesklý tl do 10mm přes 4 do 6ks/m2</t>
  </si>
  <si>
    <t>-375147238</t>
  </si>
  <si>
    <t>19,082*1,1 'Přepočtené koeficientem množství</t>
  </si>
  <si>
    <t>103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</si>
  <si>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</si>
  <si>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</si>
  <si>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</si>
  <si>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</si>
  <si>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104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</si>
  <si>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</si>
  <si>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</si>
  <si>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</si>
  <si>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</si>
  <si>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0,975</t>
  </si>
  <si>
    <t>105</t>
  </si>
  <si>
    <t>59054132</t>
  </si>
  <si>
    <t>profil ukončovací pro vnější hrany obkladů hliník leskle eloxovaný chromem 8x2500mm</t>
  </si>
  <si>
    <t>-332123119</t>
  </si>
  <si>
    <t>0,975*1,1 'Přepočtené koeficientem množství</t>
  </si>
  <si>
    <t>106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</si>
  <si>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</si>
  <si>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</si>
  <si>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</si>
  <si>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</si>
  <si>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kouty"2,35*8</t>
  </si>
  <si>
    <t>107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</si>
  <si>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</si>
  <si>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</si>
  <si>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</si>
  <si>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</si>
  <si>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</si>
  <si>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"elektro"4*1</t>
  </si>
  <si>
    <t>108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</si>
  <si>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</si>
  <si>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</si>
  <si>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</si>
  <si>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</si>
  <si>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</si>
  <si>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109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</si>
  <si>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</si>
  <si>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</si>
  <si>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</si>
  <si>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</si>
  <si>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</si>
  <si>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110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</si>
  <si>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</si>
  <si>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</si>
  <si>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</si>
  <si>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</si>
  <si>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nádržky"0,975</t>
  </si>
  <si>
    <t>111</t>
  </si>
  <si>
    <t>887815058</t>
  </si>
  <si>
    <t>0,975*0,3 'Přepočtené koeficientem množství</t>
  </si>
  <si>
    <t>112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</si>
  <si>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</si>
  <si>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</si>
  <si>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</si>
  <si>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</si>
  <si>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</si>
  <si>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</si>
  <si>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113</t>
  </si>
  <si>
    <t>783306801</t>
  </si>
  <si>
    <t>Odstranění nátěrů ze zámečnických konstrukcí obroušením</t>
  </si>
  <si>
    <t>1572284042</t>
  </si>
  <si>
    <t>https://podminky.urs.cz/item/CS_URS_2025_01/783306801</t>
  </si>
  <si>
    <t>114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</si>
  <si>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</si>
  <si>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</si>
  <si>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</si>
  <si>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</si>
  <si>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0,25*(0,6+2*2,02)*3</t>
  </si>
  <si>
    <t>115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</si>
  <si>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</si>
  <si>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</si>
  <si>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</si>
  <si>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</si>
  <si>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116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</si>
  <si>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</si>
  <si>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</si>
  <si>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</si>
  <si>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</si>
  <si>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</si>
  <si>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</si>
  <si>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</si>
  <si>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117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</si>
  <si>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</si>
  <si>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</si>
  <si>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</si>
  <si>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</si>
  <si>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118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</si>
  <si>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</si>
  <si>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</si>
  <si>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</si>
  <si>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</si>
  <si>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</si>
  <si>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</si>
  <si>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119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</si>
  <si>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</si>
  <si>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</si>
  <si>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</si>
  <si>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</si>
  <si>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120</t>
  </si>
  <si>
    <t>34571521</t>
  </si>
  <si>
    <t>krabice pod omítku PVC odbočná kruhová D 70mm s víčkem a svorkovnicí</t>
  </si>
  <si>
    <t>1754990767</t>
  </si>
  <si>
    <t>121</t>
  </si>
  <si>
    <t>741112061</t>
  </si>
  <si>
    <t>Montáž krabice přístrojová zapuštěná plastová kruhová</t>
  </si>
  <si>
    <t>325255391</t>
  </si>
  <si>
    <t>https://podminky.urs.cz/item/CS_URS_2025_01/741112061</t>
  </si>
  <si>
    <t>122</t>
  </si>
  <si>
    <t>34571450</t>
  </si>
  <si>
    <t>krabice pod omítku PVC přístrojová kruhová D 70mm</t>
  </si>
  <si>
    <t>1533198490</t>
  </si>
  <si>
    <t>211</t>
  </si>
  <si>
    <t>Zásuvky</t>
  </si>
  <si>
    <t>123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</si>
  <si>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</si>
  <si>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</si>
  <si>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</si>
  <si>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</si>
  <si>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124</t>
  </si>
  <si>
    <t>34539059</t>
  </si>
  <si>
    <t>rámeček jednonásobný</t>
  </si>
  <si>
    <t>1142090288</t>
  </si>
  <si>
    <t>125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</si>
  <si>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</si>
  <si>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</si>
  <si>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</si>
  <si>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</si>
  <si>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</si>
  <si>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126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</si>
  <si>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</si>
  <si>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</si>
  <si>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</si>
  <si>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</si>
  <si>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127</t>
  </si>
  <si>
    <t>34539010</t>
  </si>
  <si>
    <t>přístroj spínače jednopólového, řazení 1, 1So bezšroubové svorky</t>
  </si>
  <si>
    <t>-683354356</t>
  </si>
  <si>
    <t>128</t>
  </si>
  <si>
    <t>34539049</t>
  </si>
  <si>
    <t>kryt spínače jednoduchý</t>
  </si>
  <si>
    <t>-1212040414</t>
  </si>
  <si>
    <t>129</t>
  </si>
  <si>
    <t>34539059.1</t>
  </si>
  <si>
    <t>-269562847</t>
  </si>
  <si>
    <t>213</t>
  </si>
  <si>
    <t>Vodiče</t>
  </si>
  <si>
    <t>130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</si>
  <si>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</si>
  <si>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</si>
  <si>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</si>
  <si>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</si>
  <si>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131</t>
  </si>
  <si>
    <t>34111030</t>
  </si>
  <si>
    <t>kabel instalační jádro Cu plné izolace PVC plášť PVC 450/750V (CYKY) 3x1,5mm2</t>
  </si>
  <si>
    <t>-1548736427</t>
  </si>
  <si>
    <t>10*1,15 'Přepočtené koeficientem množství</t>
  </si>
  <si>
    <t>132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</si>
  <si>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</si>
  <si>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</si>
  <si>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</si>
  <si>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</si>
  <si>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133</t>
  </si>
  <si>
    <t>34111036</t>
  </si>
  <si>
    <t>kabel instalační jádro Cu plné izolace PVC plášť PVC 450/750V (CYKY) 3x2,5mm2</t>
  </si>
  <si>
    <t>-2041485473</t>
  </si>
  <si>
    <t>5*1,15 'Přepočtené koeficientem množství</t>
  </si>
  <si>
    <t>134</t>
  </si>
  <si>
    <t>K007</t>
  </si>
  <si>
    <t xml:space="preserve">Napojení na stávající rozvod </t>
  </si>
  <si>
    <t>-714331054</t>
  </si>
  <si>
    <t>216</t>
  </si>
  <si>
    <t>Osvětlení</t>
  </si>
  <si>
    <t>135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</si>
  <si>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</si>
  <si>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</si>
  <si>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</si>
  <si>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</si>
  <si>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136</t>
  </si>
  <si>
    <t>34513187</t>
  </si>
  <si>
    <t>objímka žárovky E27 svorcová 13x1 keramická 1332-857 s kovovým kroužkem</t>
  </si>
  <si>
    <t>807262816</t>
  </si>
  <si>
    <t>137</t>
  </si>
  <si>
    <t>34711210</t>
  </si>
  <si>
    <t>žárovka čirá E27/42W</t>
  </si>
  <si>
    <t>-59704954</t>
  </si>
  <si>
    <t>138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</si>
  <si>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</si>
  <si>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</si>
  <si>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</si>
  <si>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</si>
  <si>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139</t>
  </si>
  <si>
    <t>34825004</t>
  </si>
  <si>
    <t>svítidlo interiérové přisazené obdélníkové/čtvercové do 0,09m2 1000-1500lm nad zrcadlo - odolné vlhkosti</t>
  </si>
  <si>
    <t>-72277425</t>
  </si>
  <si>
    <t>140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</si>
  <si>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</si>
  <si>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</si>
  <si>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</si>
  <si>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</si>
  <si>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141</t>
  </si>
  <si>
    <t>34825011</t>
  </si>
  <si>
    <t>svítidlo vestavné stropní panelové čtvercové/obdélníkové 0,09-0,36m2 - odolné vlhkosti</t>
  </si>
  <si>
    <t>550323641</t>
  </si>
  <si>
    <t>VRN</t>
  </si>
  <si>
    <t>Vedlejší rozpočtové náklady</t>
  </si>
  <si>
    <t>142</t>
  </si>
  <si>
    <t>K002</t>
  </si>
  <si>
    <t>Zařízení staveniště vč. zabezpečení stavby</t>
  </si>
  <si>
    <t>-363362025</t>
  </si>
  <si>
    <t>143</t>
  </si>
  <si>
    <t>K003</t>
  </si>
  <si>
    <t>Ochrana okolních konstrukcí ochrana výtahu pro přesun hmot, pravidelný úklid pracovní cesty, protiprašné opatření</t>
  </si>
  <si>
    <t>-366682990</t>
  </si>
  <si>
    <t>144</t>
  </si>
  <si>
    <t>K010</t>
  </si>
  <si>
    <t>Ochrana nřešených prostor - přímo v řešeném prostoru - sklad</t>
  </si>
  <si>
    <t xml:space="preserve">vlastní </t>
  </si>
  <si>
    <t>-324879019</t>
  </si>
  <si>
    <t>SEZNAM FIGUR</t>
  </si>
  <si>
    <t>Výměra</t>
  </si>
  <si>
    <t>1,47*1,855</t>
  </si>
  <si>
    <t>1,19*(0,69+0,17)</t>
  </si>
  <si>
    <t>"prostor mezi dveřmi"0,6*0,125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</si>
  <si>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</si>
  <si>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</si>
  <si>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</si>
  <si>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</si>
  <si>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</si>
  <si>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</si>
  <si>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</si>
  <si>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</si>
  <si>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</si>
  <si>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</si>
  <si>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</si>
  <si>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</si>
  <si>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2,35*obklad01</t>
  </si>
  <si>
    <t>"odpočet otvorů"-0,7*2,02*3</t>
  </si>
  <si>
    <t>Oprava vnitřní vápenocementové hrubé omítky tl do 20 mm stěn v rozsahu plochy přes 30 do 50 %</t>
  </si>
  <si>
    <t>Nátěr penetrační na stěnu</t>
  </si>
  <si>
    <t>Příplatek k montáži obkladů keramických lepených cementovým flexibilním lepidlem za plochu do 10 m2</t>
  </si>
  <si>
    <t>0,89*2+1,19*2</t>
  </si>
  <si>
    <t>1,47*2+1,855*2-0,885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</si>
  <si>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</si>
  <si>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</si>
  <si>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</si>
  <si>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</si>
  <si>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Demontáž obkladů z obkladaček keramických kladených do malty</t>
  </si>
  <si>
    <t>omítka</t>
  </si>
  <si>
    <t>Plocha omítky</t>
  </si>
  <si>
    <t>(2,635-1,8)*(1,72+0,1+0,89)</t>
  </si>
  <si>
    <t>(2,635-1,5)*(1,25*2+2,87)</t>
  </si>
  <si>
    <t>"odpočet dveří"-(2,02-1,5)*0,7</t>
  </si>
  <si>
    <t>1,25*0,975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</si>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</sst>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97013631" TargetMode="External"/><Relationship Id="rId21" Type="http://schemas.openxmlformats.org/officeDocument/2006/relationships/hyperlink" Target="https://podminky.urs.cz/item/CS_URS_2025_01/767582800" TargetMode="External"/><Relationship Id="rId42" Type="http://schemas.openxmlformats.org/officeDocument/2006/relationships/hyperlink" Target="https://podminky.urs.cz/item/CS_URS_2025_01/725813111" TargetMode="External"/><Relationship Id="rId47" Type="http://schemas.openxmlformats.org/officeDocument/2006/relationships/hyperlink" Target="https://podminky.urs.cz/item/CS_URS_2025_01/725291653" TargetMode="External"/><Relationship Id="rId63" Type="http://schemas.openxmlformats.org/officeDocument/2006/relationships/hyperlink" Target="https://podminky.urs.cz/item/CS_URS_2025_01/998766121" TargetMode="External"/><Relationship Id="rId68" Type="http://schemas.openxmlformats.org/officeDocument/2006/relationships/hyperlink" Target="https://podminky.urs.cz/item/CS_URS_2025_01/771574414" TargetMode="External"/><Relationship Id="rId84" Type="http://schemas.openxmlformats.org/officeDocument/2006/relationships/hyperlink" Target="https://podminky.urs.cz/item/CS_URS_2025_01/781571111" TargetMode="External"/><Relationship Id="rId89" Type="http://schemas.openxmlformats.org/officeDocument/2006/relationships/hyperlink" Target="https://podminky.urs.cz/item/CS_URS_2025_01/783327101" TargetMode="External"/><Relationship Id="rId16" Type="http://schemas.openxmlformats.org/officeDocument/2006/relationships/hyperlink" Target="https://podminky.urs.cz/item/CS_URS_2025_01/977132112" TargetMode="External"/><Relationship Id="rId11" Type="http://schemas.openxmlformats.org/officeDocument/2006/relationships/hyperlink" Target="https://podminky.urs.cz/item/CS_URS_2025_01/741313873" TargetMode="External"/><Relationship Id="rId32" Type="http://schemas.openxmlformats.org/officeDocument/2006/relationships/hyperlink" Target="https://podminky.urs.cz/item/CS_URS_2025_01/998721121" TargetMode="External"/><Relationship Id="rId37" Type="http://schemas.openxmlformats.org/officeDocument/2006/relationships/hyperlink" Target="https://podminky.urs.cz/item/CS_URS_2025_01/998722121" TargetMode="External"/><Relationship Id="rId53" Type="http://schemas.openxmlformats.org/officeDocument/2006/relationships/hyperlink" Target="https://podminky.urs.cz/item/CS_URS_2025_01/726131204" TargetMode="External"/><Relationship Id="rId58" Type="http://schemas.openxmlformats.org/officeDocument/2006/relationships/hyperlink" Target="https://podminky.urs.cz/item/CS_URS_2025_01/998763331" TargetMode="External"/><Relationship Id="rId74" Type="http://schemas.openxmlformats.org/officeDocument/2006/relationships/hyperlink" Target="https://podminky.urs.cz/item/CS_URS_2025_01/781131207" TargetMode="External"/><Relationship Id="rId79" Type="http://schemas.openxmlformats.org/officeDocument/2006/relationships/hyperlink" Target="https://podminky.urs.cz/item/CS_URS_2025_01/781492211" TargetMode="External"/><Relationship Id="rId5" Type="http://schemas.openxmlformats.org/officeDocument/2006/relationships/hyperlink" Target="https://podminky.urs.cz/item/CS_URS_2025_01/766691914" TargetMode="External"/><Relationship Id="rId90" Type="http://schemas.openxmlformats.org/officeDocument/2006/relationships/hyperlink" Target="https://podminky.urs.cz/item/CS_URS_2025_01/741810001" TargetMode="External"/><Relationship Id="rId95" Type="http://schemas.openxmlformats.org/officeDocument/2006/relationships/hyperlink" Target="https://podminky.urs.cz/item/CS_URS_2025_01/741310101" TargetMode="External"/><Relationship Id="rId22" Type="http://schemas.openxmlformats.org/officeDocument/2006/relationships/hyperlink" Target="https://podminky.urs.cz/item/CS_URS_2025_01/962031132" TargetMode="External"/><Relationship Id="rId27" Type="http://schemas.openxmlformats.org/officeDocument/2006/relationships/hyperlink" Target="https://podminky.urs.cz/item/CS_URS_2025_01/612325101" TargetMode="External"/><Relationship Id="rId43" Type="http://schemas.openxmlformats.org/officeDocument/2006/relationships/hyperlink" Target="https://podminky.urs.cz/item/CS_URS_2025_01/722181231" TargetMode="External"/><Relationship Id="rId48" Type="http://schemas.openxmlformats.org/officeDocument/2006/relationships/hyperlink" Target="https://podminky.urs.cz/item/CS_URS_2025_01/725291654" TargetMode="External"/><Relationship Id="rId64" Type="http://schemas.openxmlformats.org/officeDocument/2006/relationships/hyperlink" Target="https://podminky.urs.cz/item/CS_URS_2025_01/766660001" TargetMode="External"/><Relationship Id="rId69" Type="http://schemas.openxmlformats.org/officeDocument/2006/relationships/hyperlink" Target="https://podminky.urs.cz/item/CS_URS_2025_01/771577211" TargetMode="External"/><Relationship Id="rId80" Type="http://schemas.openxmlformats.org/officeDocument/2006/relationships/hyperlink" Target="https://podminky.urs.cz/item/CS_URS_2025_01/781495115" TargetMode="External"/><Relationship Id="rId85" Type="http://schemas.openxmlformats.org/officeDocument/2006/relationships/hyperlink" Target="https://podminky.urs.cz/item/CS_URS_2025_01/998781121" TargetMode="External"/><Relationship Id="rId12" Type="http://schemas.openxmlformats.org/officeDocument/2006/relationships/hyperlink" Target="https://podminky.urs.cz/item/CS_URS_2025_01/741125811" TargetMode="External"/><Relationship Id="rId17" Type="http://schemas.openxmlformats.org/officeDocument/2006/relationships/hyperlink" Target="https://podminky.urs.cz/item/CS_URS_2025_01/781471810" TargetMode="External"/><Relationship Id="rId25" Type="http://schemas.openxmlformats.org/officeDocument/2006/relationships/hyperlink" Target="https://podminky.urs.cz/item/CS_URS_2025_01/997013509" TargetMode="External"/><Relationship Id="rId33" Type="http://schemas.openxmlformats.org/officeDocument/2006/relationships/hyperlink" Target="https://podminky.urs.cz/item/CS_URS_2025_01/721174043" TargetMode="External"/><Relationship Id="rId38" Type="http://schemas.openxmlformats.org/officeDocument/2006/relationships/hyperlink" Target="https://podminky.urs.cz/item/CS_URS_2025_01/722174022" TargetMode="External"/><Relationship Id="rId46" Type="http://schemas.openxmlformats.org/officeDocument/2006/relationships/hyperlink" Target="https://podminky.urs.cz/item/CS_URS_2025_01/725291652" TargetMode="External"/><Relationship Id="rId59" Type="http://schemas.openxmlformats.org/officeDocument/2006/relationships/hyperlink" Target="https://podminky.urs.cz/item/CS_URS_2025_01/714121012" TargetMode="External"/><Relationship Id="rId67" Type="http://schemas.openxmlformats.org/officeDocument/2006/relationships/hyperlink" Target="https://podminky.urs.cz/item/CS_URS_2025_01/771111011" TargetMode="External"/><Relationship Id="rId20" Type="http://schemas.openxmlformats.org/officeDocument/2006/relationships/hyperlink" Target="https://podminky.urs.cz/item/CS_URS_2025_01/767581802" TargetMode="External"/><Relationship Id="rId41" Type="http://schemas.openxmlformats.org/officeDocument/2006/relationships/hyperlink" Target="https://podminky.urs.cz/item/CS_URS_2025_01/722290234" TargetMode="External"/><Relationship Id="rId54" Type="http://schemas.openxmlformats.org/officeDocument/2006/relationships/hyperlink" Target="https://podminky.urs.cz/item/CS_URS_2025_01/726191011" TargetMode="External"/><Relationship Id="rId62" Type="http://schemas.openxmlformats.org/officeDocument/2006/relationships/hyperlink" Target="https://podminky.urs.cz/item/CS_URS_2025_01/763121714" TargetMode="External"/><Relationship Id="rId70" Type="http://schemas.openxmlformats.org/officeDocument/2006/relationships/hyperlink" Target="https://podminky.urs.cz/item/CS_URS_2025_01/771121011" TargetMode="External"/><Relationship Id="rId75" Type="http://schemas.openxmlformats.org/officeDocument/2006/relationships/hyperlink" Target="https://podminky.urs.cz/item/CS_URS_2025_01/781131237" TargetMode="External"/><Relationship Id="rId83" Type="http://schemas.openxmlformats.org/officeDocument/2006/relationships/hyperlink" Target="https://podminky.urs.cz/item/CS_URS_2025_01/781495153" TargetMode="External"/><Relationship Id="rId88" Type="http://schemas.openxmlformats.org/officeDocument/2006/relationships/hyperlink" Target="https://podminky.urs.cz/item/CS_URS_2025_01/783324101" TargetMode="External"/><Relationship Id="rId91" Type="http://schemas.openxmlformats.org/officeDocument/2006/relationships/hyperlink" Target="https://podminky.urs.cz/item/CS_URS_2025_01/998741121" TargetMode="External"/><Relationship Id="rId96" Type="http://schemas.openxmlformats.org/officeDocument/2006/relationships/hyperlink" Target="https://podminky.urs.cz/item/CS_URS_2025_01/741122015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25110811" TargetMode="External"/><Relationship Id="rId15" Type="http://schemas.openxmlformats.org/officeDocument/2006/relationships/hyperlink" Target="https://podminky.urs.cz/item/CS_URS_2025_01/751398812" TargetMode="External"/><Relationship Id="rId23" Type="http://schemas.openxmlformats.org/officeDocument/2006/relationships/hyperlink" Target="https://podminky.urs.cz/item/CS_URS_2025_01/997013211" TargetMode="External"/><Relationship Id="rId28" Type="http://schemas.openxmlformats.org/officeDocument/2006/relationships/hyperlink" Target="https://podminky.urs.cz/item/CS_URS_2025_01/612325403" TargetMode="External"/><Relationship Id="rId36" Type="http://schemas.openxmlformats.org/officeDocument/2006/relationships/hyperlink" Target="https://podminky.urs.cz/item/CS_URS_2025_01/721194109" TargetMode="External"/><Relationship Id="rId49" Type="http://schemas.openxmlformats.org/officeDocument/2006/relationships/hyperlink" Target="https://podminky.urs.cz/item/CS_URS_2025_01/725291664" TargetMode="External"/><Relationship Id="rId57" Type="http://schemas.openxmlformats.org/officeDocument/2006/relationships/hyperlink" Target="https://podminky.urs.cz/item/CS_URS_2025_01/751398022" TargetMode="External"/><Relationship Id="rId10" Type="http://schemas.openxmlformats.org/officeDocument/2006/relationships/hyperlink" Target="https://podminky.urs.cz/item/CS_URS_2025_01/969041112" TargetMode="External"/><Relationship Id="rId31" Type="http://schemas.openxmlformats.org/officeDocument/2006/relationships/hyperlink" Target="https://podminky.urs.cz/item/CS_URS_2025_01/998018001" TargetMode="External"/><Relationship Id="rId44" Type="http://schemas.openxmlformats.org/officeDocument/2006/relationships/hyperlink" Target="https://podminky.urs.cz/item/CS_URS_2025_01/725112022" TargetMode="External"/><Relationship Id="rId52" Type="http://schemas.openxmlformats.org/officeDocument/2006/relationships/hyperlink" Target="https://podminky.urs.cz/item/CS_URS_2025_01/998725121" TargetMode="External"/><Relationship Id="rId60" Type="http://schemas.openxmlformats.org/officeDocument/2006/relationships/hyperlink" Target="https://podminky.urs.cz/item/CS_URS_2025_01/714121041" TargetMode="External"/><Relationship Id="rId65" Type="http://schemas.openxmlformats.org/officeDocument/2006/relationships/hyperlink" Target="https://podminky.urs.cz/item/CS_URS_2025_01/766660728" TargetMode="External"/><Relationship Id="rId73" Type="http://schemas.openxmlformats.org/officeDocument/2006/relationships/hyperlink" Target="https://podminky.urs.cz/item/CS_URS_2025_01/771591207" TargetMode="External"/><Relationship Id="rId78" Type="http://schemas.openxmlformats.org/officeDocument/2006/relationships/hyperlink" Target="https://podminky.urs.cz/item/CS_URS_2025_01/781472291" TargetMode="External"/><Relationship Id="rId81" Type="http://schemas.openxmlformats.org/officeDocument/2006/relationships/hyperlink" Target="https://podminky.urs.cz/item/CS_URS_2025_01/781495142" TargetMode="External"/><Relationship Id="rId86" Type="http://schemas.openxmlformats.org/officeDocument/2006/relationships/hyperlink" Target="https://podminky.urs.cz/item/CS_URS_2025_01/783306801" TargetMode="External"/><Relationship Id="rId94" Type="http://schemas.openxmlformats.org/officeDocument/2006/relationships/hyperlink" Target="https://podminky.urs.cz/item/CS_URS_2025_01/741313001" TargetMode="External"/><Relationship Id="rId99" Type="http://schemas.openxmlformats.org/officeDocument/2006/relationships/hyperlink" Target="https://podminky.urs.cz/item/CS_URS_2025_01/741372022" TargetMode="External"/><Relationship Id="rId101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751398822" TargetMode="External"/><Relationship Id="rId9" Type="http://schemas.openxmlformats.org/officeDocument/2006/relationships/hyperlink" Target="https://podminky.urs.cz/item/CS_URS_2025_01/969041111" TargetMode="External"/><Relationship Id="rId13" Type="http://schemas.openxmlformats.org/officeDocument/2006/relationships/hyperlink" Target="https://podminky.urs.cz/item/CS_URS_2025_01/741371841" TargetMode="External"/><Relationship Id="rId18" Type="http://schemas.openxmlformats.org/officeDocument/2006/relationships/hyperlink" Target="https://podminky.urs.cz/item/CS_URS_2025_01/974031121" TargetMode="External"/><Relationship Id="rId39" Type="http://schemas.openxmlformats.org/officeDocument/2006/relationships/hyperlink" Target="https://podminky.urs.cz/item/CS_URS_2025_01/722220111" TargetMode="External"/><Relationship Id="rId34" Type="http://schemas.openxmlformats.org/officeDocument/2006/relationships/hyperlink" Target="https://podminky.urs.cz/item/CS_URS_2025_01/721174045" TargetMode="External"/><Relationship Id="rId50" Type="http://schemas.openxmlformats.org/officeDocument/2006/relationships/hyperlink" Target="https://podminky.urs.cz/item/CS_URS_2025_01/725291667" TargetMode="External"/><Relationship Id="rId55" Type="http://schemas.openxmlformats.org/officeDocument/2006/relationships/hyperlink" Target="https://podminky.urs.cz/item/CS_URS_2025_01/998726131" TargetMode="External"/><Relationship Id="rId76" Type="http://schemas.openxmlformats.org/officeDocument/2006/relationships/hyperlink" Target="https://podminky.urs.cz/item/CS_URS_2025_01/781121011" TargetMode="External"/><Relationship Id="rId97" Type="http://schemas.openxmlformats.org/officeDocument/2006/relationships/hyperlink" Target="https://podminky.urs.cz/item/CS_URS_2025_01/741122016" TargetMode="External"/><Relationship Id="rId7" Type="http://schemas.openxmlformats.org/officeDocument/2006/relationships/hyperlink" Target="https://podminky.urs.cz/item/CS_URS_2025_01/725210821" TargetMode="External"/><Relationship Id="rId71" Type="http://schemas.openxmlformats.org/officeDocument/2006/relationships/hyperlink" Target="https://podminky.urs.cz/item/CS_URS_2025_01/771161021" TargetMode="External"/><Relationship Id="rId92" Type="http://schemas.openxmlformats.org/officeDocument/2006/relationships/hyperlink" Target="https://podminky.urs.cz/item/CS_URS_2025_01/741112101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952901111" TargetMode="External"/><Relationship Id="rId24" Type="http://schemas.openxmlformats.org/officeDocument/2006/relationships/hyperlink" Target="https://podminky.urs.cz/item/CS_URS_2025_01/997013501" TargetMode="External"/><Relationship Id="rId40" Type="http://schemas.openxmlformats.org/officeDocument/2006/relationships/hyperlink" Target="https://podminky.urs.cz/item/CS_URS_2025_01/722290226" TargetMode="External"/><Relationship Id="rId45" Type="http://schemas.openxmlformats.org/officeDocument/2006/relationships/hyperlink" Target="https://podminky.urs.cz/item/CS_URS_2025_01/725211617" TargetMode="External"/><Relationship Id="rId66" Type="http://schemas.openxmlformats.org/officeDocument/2006/relationships/hyperlink" Target="https://podminky.urs.cz/item/CS_URS_2025_01/766660730" TargetMode="External"/><Relationship Id="rId87" Type="http://schemas.openxmlformats.org/officeDocument/2006/relationships/hyperlink" Target="https://podminky.urs.cz/item/CS_URS_2025_01/783301313" TargetMode="External"/><Relationship Id="rId61" Type="http://schemas.openxmlformats.org/officeDocument/2006/relationships/hyperlink" Target="https://podminky.urs.cz/item/CS_URS_2025_01/763121424" TargetMode="External"/><Relationship Id="rId82" Type="http://schemas.openxmlformats.org/officeDocument/2006/relationships/hyperlink" Target="https://podminky.urs.cz/item/CS_URS_2025_01/781495143" TargetMode="External"/><Relationship Id="rId19" Type="http://schemas.openxmlformats.org/officeDocument/2006/relationships/hyperlink" Target="https://podminky.urs.cz/item/CS_URS_2025_01/974031132" TargetMode="External"/><Relationship Id="rId14" Type="http://schemas.openxmlformats.org/officeDocument/2006/relationships/hyperlink" Target="https://podminky.urs.cz/item/CS_URS_2025_01/741371844" TargetMode="External"/><Relationship Id="rId30" Type="http://schemas.openxmlformats.org/officeDocument/2006/relationships/hyperlink" Target="https://podminky.urs.cz/item/CS_URS_2025_01/949101111" TargetMode="External"/><Relationship Id="rId35" Type="http://schemas.openxmlformats.org/officeDocument/2006/relationships/hyperlink" Target="https://podminky.urs.cz/item/CS_URS_2025_01/721194105" TargetMode="External"/><Relationship Id="rId56" Type="http://schemas.openxmlformats.org/officeDocument/2006/relationships/hyperlink" Target="https://podminky.urs.cz/item/CS_URS_2025_01/751398012" TargetMode="External"/><Relationship Id="rId77" Type="http://schemas.openxmlformats.org/officeDocument/2006/relationships/hyperlink" Target="https://podminky.urs.cz/item/CS_URS_2025_01/781474164" TargetMode="External"/><Relationship Id="rId100" Type="http://schemas.openxmlformats.org/officeDocument/2006/relationships/hyperlink" Target="https://podminky.urs.cz/item/CS_URS_2025_01/741372112" TargetMode="External"/><Relationship Id="rId8" Type="http://schemas.openxmlformats.org/officeDocument/2006/relationships/hyperlink" Target="https://podminky.urs.cz/item/CS_URS_2025_01/725820801" TargetMode="External"/><Relationship Id="rId51" Type="http://schemas.openxmlformats.org/officeDocument/2006/relationships/hyperlink" Target="https://podminky.urs.cz/item/CS_URS_2025_01/725829131" TargetMode="External"/><Relationship Id="rId72" Type="http://schemas.openxmlformats.org/officeDocument/2006/relationships/hyperlink" Target="https://podminky.urs.cz/item/CS_URS_2025_01/998771121" TargetMode="External"/><Relationship Id="rId93" Type="http://schemas.openxmlformats.org/officeDocument/2006/relationships/hyperlink" Target="https://podminky.urs.cz/item/CS_URS_2025_01/741112061" TargetMode="External"/><Relationship Id="rId98" Type="http://schemas.openxmlformats.org/officeDocument/2006/relationships/hyperlink" Target="https://podminky.urs.cz/item/CS_URS_2025_01/741330335" TargetMode="External"/><Relationship Id="rId3" Type="http://schemas.openxmlformats.org/officeDocument/2006/relationships/hyperlink" Target="https://podminky.urs.cz/item/CS_URS_2025_01/9650461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'02 - 2. prostor - 8.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'02 - 2. prostor - 8. patro'!P112</f>
        <v>0</v>
      </c>
      <c r="AV55" s="82">
        <f>'02 - 2. prostor - 8. patro'!J33</f>
        <v>0</v>
      </c>
      <c r="AW55" s="82">
        <f>'02 - 2. prostor - 8. patro'!J34</f>
        <v>0</v>
      </c>
      <c r="AX55" s="82">
        <f>'02 - 2. prostor - 8. patro'!J35</f>
        <v>0</v>
      </c>
      <c r="AY55" s="82">
        <f>'02 - 2. prostor - 8. patro'!J36</f>
        <v>0</v>
      </c>
      <c r="AZ55" s="82">
        <f>'02 - 2. prostor - 8. patro'!F33</f>
        <v>0</v>
      </c>
      <c r="BA55" s="82">
        <f>'02 - 2. prostor - 8. patro'!F34</f>
        <v>0</v>
      </c>
      <c r="BB55" s="82">
        <f>'02 - 2. prostor - 8. patro'!F35</f>
        <v>0</v>
      </c>
      <c r="BC55" s="82">
        <f>'02 - 2. prostor - 8. patro'!F36</f>
        <v>0</v>
      </c>
      <c r="BD55" s="84">
        <f>'02 - 2. prostor - 8.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2 - 2. prostor - 8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51"/>
  <sheetViews>
    <sheetView showGridLines="0" tabSelected="1" topLeftCell="A438" workbookViewId="0">
      <selection activeCell="W446" sqref="W44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91</v>
      </c>
      <c r="BC5" s="86" t="s">
        <v>92</v>
      </c>
      <c r="BD5" s="86" t="s">
        <v>84</v>
      </c>
    </row>
    <row r="6" spans="1:56" s="1" customFormat="1" ht="12" customHeight="1">
      <c r="B6" s="22"/>
      <c r="D6" s="29" t="s">
        <v>17</v>
      </c>
      <c r="L6" s="22"/>
      <c r="AZ6" s="86" t="s">
        <v>95</v>
      </c>
      <c r="BA6" s="86" t="s">
        <v>96</v>
      </c>
      <c r="BB6" s="86" t="s">
        <v>82</v>
      </c>
      <c r="BC6" s="86" t="s">
        <v>97</v>
      </c>
      <c r="BD6" s="86" t="s">
        <v>84</v>
      </c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98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99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ROUND(J112,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ROUND((SUM(BE112:BE450)),  2)</f>
        <v>0</v>
      </c>
      <c r="G33" s="34"/>
      <c r="H33" s="34"/>
      <c r="I33" s="95">
        <v>0.21</v>
      </c>
      <c r="J33" s="94">
        <f>ROUND(((SUM(BE112:BE450))*I33),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ROUND((SUM(BF112:BF450)),  2)</f>
        <v>0</v>
      </c>
      <c r="G34" s="34"/>
      <c r="H34" s="34"/>
      <c r="I34" s="95">
        <v>0.12</v>
      </c>
      <c r="J34" s="94">
        <f>ROUND(((SUM(BF112:BF450))*I34),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ROUND((SUM(BG112:BG450)),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ROUND((SUM(BH112:BH450)),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ROUND((SUM(BI112:BI450)),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100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98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02 - 2. prostor - 8.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101</v>
      </c>
      <c r="D57" s="96"/>
      <c r="E57" s="96"/>
      <c r="F57" s="96"/>
      <c r="G57" s="96"/>
      <c r="H57" s="96"/>
      <c r="I57" s="96"/>
      <c r="J57" s="103" t="s">
        <v>102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J112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103</v>
      </c>
    </row>
    <row r="60" spans="1:47" s="9" customFormat="1" ht="24.95" customHeight="1">
      <c r="B60" s="105"/>
      <c r="D60" s="106" t="s">
        <v>104</v>
      </c>
      <c r="E60" s="107"/>
      <c r="F60" s="107"/>
      <c r="G60" s="107"/>
      <c r="H60" s="107"/>
      <c r="I60" s="107"/>
      <c r="J60" s="108">
        <f>J113</f>
        <v>0</v>
      </c>
      <c r="L60" s="105"/>
    </row>
    <row r="61" spans="1:47" s="10" customFormat="1" ht="19.899999999999999" customHeight="1">
      <c r="B61" s="109"/>
      <c r="D61" s="110" t="s">
        <v>105</v>
      </c>
      <c r="E61" s="111"/>
      <c r="F61" s="111"/>
      <c r="G61" s="111"/>
      <c r="H61" s="111"/>
      <c r="I61" s="111"/>
      <c r="J61" s="112">
        <f>J114</f>
        <v>0</v>
      </c>
      <c r="L61" s="109"/>
    </row>
    <row r="62" spans="1:47" s="10" customFormat="1" ht="19.899999999999999" customHeight="1">
      <c r="B62" s="109"/>
      <c r="D62" s="110" t="s">
        <v>106</v>
      </c>
      <c r="E62" s="111"/>
      <c r="F62" s="111"/>
      <c r="G62" s="111"/>
      <c r="H62" s="111"/>
      <c r="I62" s="111"/>
      <c r="J62" s="112">
        <f>J124</f>
        <v>0</v>
      </c>
      <c r="L62" s="109"/>
    </row>
    <row r="63" spans="1:47" s="10" customFormat="1" ht="19.899999999999999" customHeight="1">
      <c r="B63" s="109"/>
      <c r="D63" s="110" t="s">
        <v>107</v>
      </c>
      <c r="E63" s="111"/>
      <c r="F63" s="111"/>
      <c r="G63" s="111"/>
      <c r="H63" s="111"/>
      <c r="I63" s="111"/>
      <c r="J63" s="112">
        <f>J151</f>
        <v>0</v>
      </c>
      <c r="L63" s="109"/>
    </row>
    <row r="64" spans="1:47" s="10" customFormat="1" ht="19.899999999999999" customHeight="1">
      <c r="B64" s="109"/>
      <c r="D64" s="110" t="s">
        <v>108</v>
      </c>
      <c r="E64" s="111"/>
      <c r="F64" s="111"/>
      <c r="G64" s="111"/>
      <c r="H64" s="111"/>
      <c r="I64" s="111"/>
      <c r="J64" s="112">
        <f>J169</f>
        <v>0</v>
      </c>
      <c r="L64" s="109"/>
    </row>
    <row r="65" spans="2:12" s="10" customFormat="1" ht="19.899999999999999" customHeight="1">
      <c r="B65" s="109"/>
      <c r="D65" s="110" t="s">
        <v>109</v>
      </c>
      <c r="E65" s="111"/>
      <c r="F65" s="111"/>
      <c r="G65" s="111"/>
      <c r="H65" s="111"/>
      <c r="I65" s="111"/>
      <c r="J65" s="112">
        <f>J174</f>
        <v>0</v>
      </c>
      <c r="L65" s="109"/>
    </row>
    <row r="66" spans="2:12" s="9" customFormat="1" ht="24.95" customHeight="1">
      <c r="B66" s="105"/>
      <c r="D66" s="106" t="s">
        <v>110</v>
      </c>
      <c r="E66" s="107"/>
      <c r="F66" s="107"/>
      <c r="G66" s="107"/>
      <c r="H66" s="107"/>
      <c r="I66" s="107"/>
      <c r="J66" s="108">
        <f>J184</f>
        <v>0</v>
      </c>
      <c r="L66" s="105"/>
    </row>
    <row r="67" spans="2:12" s="10" customFormat="1" ht="19.899999999999999" customHeight="1">
      <c r="B67" s="109"/>
      <c r="D67" s="110" t="s">
        <v>111</v>
      </c>
      <c r="E67" s="111"/>
      <c r="F67" s="111"/>
      <c r="G67" s="111"/>
      <c r="H67" s="111"/>
      <c r="I67" s="111"/>
      <c r="J67" s="112">
        <f>J185</f>
        <v>0</v>
      </c>
      <c r="L67" s="109"/>
    </row>
    <row r="68" spans="2:12" s="10" customFormat="1" ht="19.899999999999999" customHeight="1">
      <c r="B68" s="109"/>
      <c r="D68" s="110" t="s">
        <v>112</v>
      </c>
      <c r="E68" s="111"/>
      <c r="F68" s="111"/>
      <c r="G68" s="111"/>
      <c r="H68" s="111"/>
      <c r="I68" s="111"/>
      <c r="J68" s="112">
        <f>J196</f>
        <v>0</v>
      </c>
      <c r="L68" s="109"/>
    </row>
    <row r="69" spans="2:12" s="10" customFormat="1" ht="19.899999999999999" customHeight="1">
      <c r="B69" s="109"/>
      <c r="D69" s="110" t="s">
        <v>113</v>
      </c>
      <c r="E69" s="111"/>
      <c r="F69" s="111"/>
      <c r="G69" s="111"/>
      <c r="H69" s="111"/>
      <c r="I69" s="111"/>
      <c r="J69" s="112">
        <f>J202</f>
        <v>0</v>
      </c>
      <c r="L69" s="109"/>
    </row>
    <row r="70" spans="2:12" s="10" customFormat="1" ht="19.899999999999999" customHeight="1">
      <c r="B70" s="109"/>
      <c r="D70" s="110" t="s">
        <v>114</v>
      </c>
      <c r="E70" s="111"/>
      <c r="F70" s="111"/>
      <c r="G70" s="111"/>
      <c r="H70" s="111"/>
      <c r="I70" s="111"/>
      <c r="J70" s="112">
        <f>J206</f>
        <v>0</v>
      </c>
      <c r="L70" s="109"/>
    </row>
    <row r="71" spans="2:12" s="9" customFormat="1" ht="24.95" customHeight="1">
      <c r="B71" s="105"/>
      <c r="D71" s="106" t="s">
        <v>115</v>
      </c>
      <c r="E71" s="107"/>
      <c r="F71" s="107"/>
      <c r="G71" s="107"/>
      <c r="H71" s="107"/>
      <c r="I71" s="107"/>
      <c r="J71" s="108">
        <f>J209</f>
        <v>0</v>
      </c>
      <c r="L71" s="105"/>
    </row>
    <row r="72" spans="2:12" s="10" customFormat="1" ht="19.899999999999999" customHeight="1">
      <c r="B72" s="109"/>
      <c r="D72" s="110" t="s">
        <v>116</v>
      </c>
      <c r="E72" s="111"/>
      <c r="F72" s="111"/>
      <c r="G72" s="111"/>
      <c r="H72" s="111"/>
      <c r="I72" s="111"/>
      <c r="J72" s="112">
        <f>J210</f>
        <v>0</v>
      </c>
      <c r="L72" s="109"/>
    </row>
    <row r="73" spans="2:12" s="10" customFormat="1" ht="19.899999999999999" customHeight="1">
      <c r="B73" s="109"/>
      <c r="D73" s="110" t="s">
        <v>117</v>
      </c>
      <c r="E73" s="111"/>
      <c r="F73" s="111"/>
      <c r="G73" s="111"/>
      <c r="H73" s="111"/>
      <c r="I73" s="111"/>
      <c r="J73" s="112">
        <f>J222</f>
        <v>0</v>
      </c>
      <c r="L73" s="109"/>
    </row>
    <row r="74" spans="2:12" s="10" customFormat="1" ht="19.899999999999999" customHeight="1">
      <c r="B74" s="109"/>
      <c r="D74" s="110" t="s">
        <v>118</v>
      </c>
      <c r="E74" s="111"/>
      <c r="F74" s="111"/>
      <c r="G74" s="111"/>
      <c r="H74" s="111"/>
      <c r="I74" s="111"/>
      <c r="J74" s="112">
        <f>J238</f>
        <v>0</v>
      </c>
      <c r="L74" s="109"/>
    </row>
    <row r="75" spans="2:12" s="10" customFormat="1" ht="19.899999999999999" customHeight="1">
      <c r="B75" s="109"/>
      <c r="D75" s="110" t="s">
        <v>119</v>
      </c>
      <c r="E75" s="111"/>
      <c r="F75" s="111"/>
      <c r="G75" s="111"/>
      <c r="H75" s="111"/>
      <c r="I75" s="111"/>
      <c r="J75" s="112">
        <f>J266</f>
        <v>0</v>
      </c>
      <c r="L75" s="109"/>
    </row>
    <row r="76" spans="2:12" s="10" customFormat="1" ht="19.899999999999999" customHeight="1">
      <c r="B76" s="109"/>
      <c r="D76" s="110" t="s">
        <v>120</v>
      </c>
      <c r="E76" s="111"/>
      <c r="F76" s="111"/>
      <c r="G76" s="111"/>
      <c r="H76" s="111"/>
      <c r="I76" s="111"/>
      <c r="J76" s="112">
        <f>J275</f>
        <v>0</v>
      </c>
      <c r="L76" s="109"/>
    </row>
    <row r="77" spans="2:12" s="10" customFormat="1" ht="19.899999999999999" customHeight="1">
      <c r="B77" s="109"/>
      <c r="D77" s="110" t="s">
        <v>121</v>
      </c>
      <c r="E77" s="111"/>
      <c r="F77" s="111"/>
      <c r="G77" s="111"/>
      <c r="H77" s="111"/>
      <c r="I77" s="111"/>
      <c r="J77" s="112">
        <f>J282</f>
        <v>0</v>
      </c>
      <c r="L77" s="109"/>
    </row>
    <row r="78" spans="2:12" s="10" customFormat="1" ht="14.85" customHeight="1">
      <c r="B78" s="109"/>
      <c r="D78" s="110" t="s">
        <v>122</v>
      </c>
      <c r="E78" s="111"/>
      <c r="F78" s="111"/>
      <c r="G78" s="111"/>
      <c r="H78" s="111"/>
      <c r="I78" s="111"/>
      <c r="J78" s="112">
        <f>J285</f>
        <v>0</v>
      </c>
      <c r="L78" s="109"/>
    </row>
    <row r="79" spans="2:12" s="10" customFormat="1" ht="14.85" customHeight="1">
      <c r="B79" s="109"/>
      <c r="D79" s="110" t="s">
        <v>123</v>
      </c>
      <c r="E79" s="111"/>
      <c r="F79" s="111"/>
      <c r="G79" s="111"/>
      <c r="H79" s="111"/>
      <c r="I79" s="111"/>
      <c r="J79" s="112">
        <f>J296</f>
        <v>0</v>
      </c>
      <c r="L79" s="109"/>
    </row>
    <row r="80" spans="2:12" s="10" customFormat="1" ht="19.899999999999999" customHeight="1">
      <c r="B80" s="109"/>
      <c r="D80" s="110" t="s">
        <v>124</v>
      </c>
      <c r="E80" s="111"/>
      <c r="F80" s="111"/>
      <c r="G80" s="111"/>
      <c r="H80" s="111"/>
      <c r="I80" s="111"/>
      <c r="J80" s="112">
        <f>J304</f>
        <v>0</v>
      </c>
      <c r="L80" s="109"/>
    </row>
    <row r="81" spans="1:31" s="10" customFormat="1" ht="19.899999999999999" customHeight="1">
      <c r="B81" s="109"/>
      <c r="D81" s="110" t="s">
        <v>125</v>
      </c>
      <c r="E81" s="111"/>
      <c r="F81" s="111"/>
      <c r="G81" s="111"/>
      <c r="H81" s="111"/>
      <c r="I81" s="111"/>
      <c r="J81" s="112">
        <f>J316</f>
        <v>0</v>
      </c>
      <c r="L81" s="109"/>
    </row>
    <row r="82" spans="1:31" s="10" customFormat="1" ht="14.85" customHeight="1">
      <c r="B82" s="109"/>
      <c r="D82" s="110" t="s">
        <v>126</v>
      </c>
      <c r="E82" s="111"/>
      <c r="F82" s="111"/>
      <c r="G82" s="111"/>
      <c r="H82" s="111"/>
      <c r="I82" s="111"/>
      <c r="J82" s="112">
        <f>J337</f>
        <v>0</v>
      </c>
      <c r="L82" s="109"/>
    </row>
    <row r="83" spans="1:31" s="10" customFormat="1" ht="19.899999999999999" customHeight="1">
      <c r="B83" s="109"/>
      <c r="D83" s="110" t="s">
        <v>127</v>
      </c>
      <c r="E83" s="111"/>
      <c r="F83" s="111"/>
      <c r="G83" s="111"/>
      <c r="H83" s="111"/>
      <c r="I83" s="111"/>
      <c r="J83" s="112">
        <f>J353</f>
        <v>0</v>
      </c>
      <c r="L83" s="109"/>
    </row>
    <row r="84" spans="1:31" s="10" customFormat="1" ht="19.899999999999999" customHeight="1">
      <c r="B84" s="109"/>
      <c r="D84" s="110" t="s">
        <v>128</v>
      </c>
      <c r="E84" s="111"/>
      <c r="F84" s="111"/>
      <c r="G84" s="111"/>
      <c r="H84" s="111"/>
      <c r="I84" s="111"/>
      <c r="J84" s="112">
        <f>J392</f>
        <v>0</v>
      </c>
      <c r="L84" s="109"/>
    </row>
    <row r="85" spans="1:31" s="9" customFormat="1" ht="24.95" customHeight="1">
      <c r="B85" s="105"/>
      <c r="D85" s="106" t="s">
        <v>129</v>
      </c>
      <c r="E85" s="107"/>
      <c r="F85" s="107"/>
      <c r="G85" s="107"/>
      <c r="H85" s="107"/>
      <c r="I85" s="107"/>
      <c r="J85" s="108">
        <f>J402</f>
        <v>0</v>
      </c>
      <c r="L85" s="105"/>
    </row>
    <row r="86" spans="1:31" s="10" customFormat="1" ht="19.899999999999999" customHeight="1">
      <c r="B86" s="109"/>
      <c r="D86" s="110" t="s">
        <v>130</v>
      </c>
      <c r="E86" s="111"/>
      <c r="F86" s="111"/>
      <c r="G86" s="111"/>
      <c r="H86" s="111"/>
      <c r="I86" s="111"/>
      <c r="J86" s="112">
        <f>J403</f>
        <v>0</v>
      </c>
      <c r="L86" s="109"/>
    </row>
    <row r="87" spans="1:31" s="10" customFormat="1" ht="14.85" customHeight="1">
      <c r="B87" s="109"/>
      <c r="D87" s="110" t="s">
        <v>131</v>
      </c>
      <c r="E87" s="111"/>
      <c r="F87" s="111"/>
      <c r="G87" s="111"/>
      <c r="H87" s="111"/>
      <c r="I87" s="111"/>
      <c r="J87" s="112">
        <f>J408</f>
        <v>0</v>
      </c>
      <c r="L87" s="109"/>
    </row>
    <row r="88" spans="1:31" s="10" customFormat="1" ht="14.85" customHeight="1">
      <c r="B88" s="109"/>
      <c r="D88" s="110" t="s">
        <v>132</v>
      </c>
      <c r="E88" s="111"/>
      <c r="F88" s="111"/>
      <c r="G88" s="111"/>
      <c r="H88" s="111"/>
      <c r="I88" s="111"/>
      <c r="J88" s="112">
        <f>J415</f>
        <v>0</v>
      </c>
      <c r="L88" s="109"/>
    </row>
    <row r="89" spans="1:31" s="10" customFormat="1" ht="14.85" customHeight="1">
      <c r="B89" s="109"/>
      <c r="D89" s="110" t="s">
        <v>133</v>
      </c>
      <c r="E89" s="111"/>
      <c r="F89" s="111"/>
      <c r="G89" s="111"/>
      <c r="H89" s="111"/>
      <c r="I89" s="111"/>
      <c r="J89" s="112">
        <f>J420</f>
        <v>0</v>
      </c>
      <c r="L89" s="109"/>
    </row>
    <row r="90" spans="1:31" s="10" customFormat="1" ht="14.85" customHeight="1">
      <c r="B90" s="109"/>
      <c r="D90" s="110" t="s">
        <v>134</v>
      </c>
      <c r="E90" s="111"/>
      <c r="F90" s="111"/>
      <c r="G90" s="111"/>
      <c r="H90" s="111"/>
      <c r="I90" s="111"/>
      <c r="J90" s="112">
        <f>J426</f>
        <v>0</v>
      </c>
      <c r="L90" s="109"/>
    </row>
    <row r="91" spans="1:31" s="10" customFormat="1" ht="14.85" customHeight="1">
      <c r="B91" s="109"/>
      <c r="D91" s="110" t="s">
        <v>135</v>
      </c>
      <c r="E91" s="111"/>
      <c r="F91" s="111"/>
      <c r="G91" s="111"/>
      <c r="H91" s="111"/>
      <c r="I91" s="111"/>
      <c r="J91" s="112">
        <f>J436</f>
        <v>0</v>
      </c>
      <c r="L91" s="109"/>
    </row>
    <row r="92" spans="1:31" s="9" customFormat="1" ht="24.95" customHeight="1">
      <c r="B92" s="105"/>
      <c r="D92" s="106" t="s">
        <v>136</v>
      </c>
      <c r="E92" s="107"/>
      <c r="F92" s="107"/>
      <c r="G92" s="107"/>
      <c r="H92" s="107"/>
      <c r="I92" s="107"/>
      <c r="J92" s="108">
        <f>J447</f>
        <v>0</v>
      </c>
      <c r="L92" s="105"/>
    </row>
    <row r="93" spans="1:31" s="2" customFormat="1" ht="21.75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8" spans="1:63" s="2" customFormat="1" ht="6.95" customHeight="1">
      <c r="A98" s="34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24.95" customHeight="1">
      <c r="A99" s="34"/>
      <c r="B99" s="35"/>
      <c r="C99" s="23" t="s">
        <v>137</v>
      </c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6.95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2" customHeight="1">
      <c r="A101" s="34"/>
      <c r="B101" s="35"/>
      <c r="C101" s="29" t="s">
        <v>17</v>
      </c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6.5" customHeight="1">
      <c r="A102" s="34"/>
      <c r="B102" s="35"/>
      <c r="C102" s="34"/>
      <c r="D102" s="34"/>
      <c r="E102" s="329" t="str">
        <f>E7</f>
        <v>Rekonstrukce WC - FN Bohunice</v>
      </c>
      <c r="F102" s="330"/>
      <c r="G102" s="330"/>
      <c r="H102" s="330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2" customHeight="1">
      <c r="A103" s="34"/>
      <c r="B103" s="35"/>
      <c r="C103" s="29" t="s">
        <v>98</v>
      </c>
      <c r="D103" s="34"/>
      <c r="E103" s="34"/>
      <c r="F103" s="34"/>
      <c r="G103" s="34"/>
      <c r="H103" s="34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16.5" customHeight="1">
      <c r="A104" s="34"/>
      <c r="B104" s="35"/>
      <c r="C104" s="34"/>
      <c r="D104" s="34"/>
      <c r="E104" s="301" t="str">
        <f>E9</f>
        <v>02 - 2. prostor - 8. patro</v>
      </c>
      <c r="F104" s="328"/>
      <c r="G104" s="328"/>
      <c r="H104" s="328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6.95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12" customHeight="1">
      <c r="A106" s="34"/>
      <c r="B106" s="35"/>
      <c r="C106" s="29" t="s">
        <v>21</v>
      </c>
      <c r="D106" s="34"/>
      <c r="E106" s="34"/>
      <c r="F106" s="27" t="str">
        <f>F12</f>
        <v xml:space="preserve"> </v>
      </c>
      <c r="G106" s="34"/>
      <c r="H106" s="34"/>
      <c r="I106" s="29" t="s">
        <v>23</v>
      </c>
      <c r="J106" s="52" t="str">
        <f>IF(J12="","",J12)</f>
        <v>1. 4. 2025</v>
      </c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6.95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5.2" customHeight="1">
      <c r="A108" s="34"/>
      <c r="B108" s="35"/>
      <c r="C108" s="29" t="s">
        <v>25</v>
      </c>
      <c r="D108" s="34"/>
      <c r="E108" s="34"/>
      <c r="F108" s="27" t="str">
        <f>E15</f>
        <v xml:space="preserve"> </v>
      </c>
      <c r="G108" s="34"/>
      <c r="H108" s="34"/>
      <c r="I108" s="29" t="s">
        <v>30</v>
      </c>
      <c r="J108" s="32" t="str">
        <f>E21</f>
        <v xml:space="preserve"> 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5.2" customHeight="1">
      <c r="A109" s="34"/>
      <c r="B109" s="35"/>
      <c r="C109" s="29" t="s">
        <v>28</v>
      </c>
      <c r="D109" s="34"/>
      <c r="E109" s="34"/>
      <c r="F109" s="27" t="str">
        <f>IF(E18="","",E18)</f>
        <v>Vyplň údaj</v>
      </c>
      <c r="G109" s="34"/>
      <c r="H109" s="34"/>
      <c r="I109" s="29" t="s">
        <v>32</v>
      </c>
      <c r="J109" s="32" t="str">
        <f>E24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2" customFormat="1" ht="10.35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3" s="11" customFormat="1" ht="29.25" customHeight="1">
      <c r="A111" s="113"/>
      <c r="B111" s="114"/>
      <c r="C111" s="115" t="s">
        <v>138</v>
      </c>
      <c r="D111" s="116" t="s">
        <v>54</v>
      </c>
      <c r="E111" s="116" t="s">
        <v>50</v>
      </c>
      <c r="F111" s="116" t="s">
        <v>51</v>
      </c>
      <c r="G111" s="116" t="s">
        <v>139</v>
      </c>
      <c r="H111" s="116" t="s">
        <v>140</v>
      </c>
      <c r="I111" s="116" t="s">
        <v>141</v>
      </c>
      <c r="J111" s="116" t="s">
        <v>102</v>
      </c>
      <c r="K111" s="117" t="s">
        <v>142</v>
      </c>
      <c r="L111" s="118"/>
      <c r="M111" s="59" t="s">
        <v>3</v>
      </c>
      <c r="N111" s="60" t="s">
        <v>39</v>
      </c>
      <c r="O111" s="60" t="s">
        <v>143</v>
      </c>
      <c r="P111" s="60" t="s">
        <v>144</v>
      </c>
      <c r="Q111" s="60" t="s">
        <v>145</v>
      </c>
      <c r="R111" s="60" t="s">
        <v>146</v>
      </c>
      <c r="S111" s="60" t="s">
        <v>147</v>
      </c>
      <c r="T111" s="61" t="s">
        <v>148</v>
      </c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63" s="2" customFormat="1" ht="22.9" customHeight="1">
      <c r="A112" s="34"/>
      <c r="B112" s="35"/>
      <c r="C112" s="66" t="s">
        <v>149</v>
      </c>
      <c r="D112" s="34"/>
      <c r="E112" s="34"/>
      <c r="F112" s="34"/>
      <c r="G112" s="34"/>
      <c r="H112" s="34"/>
      <c r="I112" s="34"/>
      <c r="J112" s="119">
        <f>BK112</f>
        <v>0</v>
      </c>
      <c r="K112" s="34"/>
      <c r="L112" s="35"/>
      <c r="M112" s="62"/>
      <c r="N112" s="53"/>
      <c r="O112" s="63"/>
      <c r="P112" s="120">
        <f>P113+P184+P209+P402+P447</f>
        <v>0</v>
      </c>
      <c r="Q112" s="63"/>
      <c r="R112" s="120">
        <f>R113+R184+R209+R402+R447</f>
        <v>1.0646449169999999</v>
      </c>
      <c r="S112" s="63"/>
      <c r="T112" s="121">
        <f>T113+T184+T209+T402+T447</f>
        <v>2.3877440000000005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68</v>
      </c>
      <c r="AU112" s="19" t="s">
        <v>103</v>
      </c>
      <c r="BK112" s="122">
        <f>BK113+BK184+BK209+BK402+BK447</f>
        <v>0</v>
      </c>
    </row>
    <row r="113" spans="1:65" s="12" customFormat="1" ht="25.9" customHeight="1">
      <c r="B113" s="123"/>
      <c r="D113" s="124" t="s">
        <v>68</v>
      </c>
      <c r="E113" s="125" t="s">
        <v>150</v>
      </c>
      <c r="F113" s="125" t="s">
        <v>151</v>
      </c>
      <c r="I113" s="126"/>
      <c r="J113" s="127">
        <f>BK113</f>
        <v>0</v>
      </c>
      <c r="L113" s="123"/>
      <c r="M113" s="128"/>
      <c r="N113" s="129"/>
      <c r="O113" s="129"/>
      <c r="P113" s="130">
        <f>P114+P124+P151+P169+P174</f>
        <v>0</v>
      </c>
      <c r="Q113" s="129"/>
      <c r="R113" s="130">
        <f>R114+R124+R151+R169+R174</f>
        <v>0</v>
      </c>
      <c r="S113" s="129"/>
      <c r="T113" s="131">
        <f>T114+T124+T151+T169+T174</f>
        <v>2.3877440000000005</v>
      </c>
      <c r="AR113" s="124" t="s">
        <v>77</v>
      </c>
      <c r="AT113" s="132" t="s">
        <v>68</v>
      </c>
      <c r="AU113" s="132" t="s">
        <v>69</v>
      </c>
      <c r="AY113" s="124" t="s">
        <v>152</v>
      </c>
      <c r="BK113" s="133">
        <f>BK114+BK124+BK151+BK169+BK174</f>
        <v>0</v>
      </c>
    </row>
    <row r="114" spans="1:65" s="12" customFormat="1" ht="22.9" customHeight="1">
      <c r="B114" s="123"/>
      <c r="D114" s="124" t="s">
        <v>68</v>
      </c>
      <c r="E114" s="134" t="s">
        <v>153</v>
      </c>
      <c r="F114" s="134" t="s">
        <v>154</v>
      </c>
      <c r="I114" s="126"/>
      <c r="J114" s="135">
        <f>BK114</f>
        <v>0</v>
      </c>
      <c r="L114" s="123"/>
      <c r="M114" s="128"/>
      <c r="N114" s="129"/>
      <c r="O114" s="129"/>
      <c r="P114" s="130">
        <f>SUM(P115:P123)</f>
        <v>0</v>
      </c>
      <c r="Q114" s="129"/>
      <c r="R114" s="130">
        <f>SUM(R115:R123)</f>
        <v>0</v>
      </c>
      <c r="S114" s="129"/>
      <c r="T114" s="131">
        <f>SUM(T115:T123)</f>
        <v>0.13387500000000002</v>
      </c>
      <c r="AR114" s="124" t="s">
        <v>77</v>
      </c>
      <c r="AT114" s="132" t="s">
        <v>68</v>
      </c>
      <c r="AU114" s="132" t="s">
        <v>77</v>
      </c>
      <c r="AY114" s="124" t="s">
        <v>152</v>
      </c>
      <c r="BK114" s="133">
        <f>SUM(BK115:BK123)</f>
        <v>0</v>
      </c>
    </row>
    <row r="115" spans="1:65" s="2" customFormat="1" ht="44.25" customHeight="1">
      <c r="A115" s="34"/>
      <c r="B115" s="136"/>
      <c r="C115" s="137" t="s">
        <v>77</v>
      </c>
      <c r="D115" s="137" t="s">
        <v>155</v>
      </c>
      <c r="E115" s="138" t="s">
        <v>156</v>
      </c>
      <c r="F115" s="139" t="s">
        <v>157</v>
      </c>
      <c r="G115" s="140" t="s">
        <v>82</v>
      </c>
      <c r="H115" s="141">
        <v>3.8250000000000002</v>
      </c>
      <c r="I115" s="142"/>
      <c r="J115" s="143">
        <f>ROUND(I115*H115,2)</f>
        <v>0</v>
      </c>
      <c r="K115" s="139" t="s">
        <v>1158</v>
      </c>
      <c r="L115" s="35"/>
      <c r="M115" s="144" t="s">
        <v>3</v>
      </c>
      <c r="N115" s="145" t="s">
        <v>40</v>
      </c>
      <c r="O115" s="55"/>
      <c r="P115" s="146">
        <f>O115*H115</f>
        <v>0</v>
      </c>
      <c r="Q115" s="146">
        <v>0</v>
      </c>
      <c r="R115" s="146">
        <f>Q115*H115</f>
        <v>0</v>
      </c>
      <c r="S115" s="146">
        <v>3.5000000000000003E-2</v>
      </c>
      <c r="T115" s="147">
        <f>S115*H115</f>
        <v>0.13387500000000002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48" t="s">
        <v>158</v>
      </c>
      <c r="AT115" s="148" t="s">
        <v>155</v>
      </c>
      <c r="AU115" s="148" t="s">
        <v>79</v>
      </c>
      <c r="AY115" s="19" t="s">
        <v>152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9" t="s">
        <v>77</v>
      </c>
      <c r="BK115" s="149">
        <f>ROUND(I115*H115,2)</f>
        <v>0</v>
      </c>
      <c r="BL115" s="19" t="s">
        <v>158</v>
      </c>
      <c r="BM115" s="148" t="s">
        <v>159</v>
      </c>
    </row>
    <row r="116" spans="1:65" s="2" customFormat="1">
      <c r="A116" s="34"/>
      <c r="B116" s="35"/>
      <c r="C116" s="34"/>
      <c r="D116" s="150" t="s">
        <v>160</v>
      </c>
      <c r="E116" s="34"/>
      <c r="F116" s="151" t="s">
        <v>161</v>
      </c>
      <c r="G116" s="34"/>
      <c r="H116" s="34"/>
      <c r="I116" s="152"/>
      <c r="J116" s="34"/>
      <c r="K116" s="34"/>
      <c r="L116" s="35"/>
      <c r="M116" s="153"/>
      <c r="N116" s="154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160</v>
      </c>
      <c r="AU116" s="19" t="s">
        <v>79</v>
      </c>
    </row>
    <row r="117" spans="1:65" s="13" customFormat="1">
      <c r="B117" s="155"/>
      <c r="D117" s="156" t="s">
        <v>162</v>
      </c>
      <c r="E117" s="157" t="s">
        <v>3</v>
      </c>
      <c r="F117" s="158" t="s">
        <v>85</v>
      </c>
      <c r="H117" s="159">
        <v>3.8250000000000002</v>
      </c>
      <c r="I117" s="160"/>
      <c r="L117" s="155"/>
      <c r="M117" s="161"/>
      <c r="N117" s="162"/>
      <c r="O117" s="162"/>
      <c r="P117" s="162"/>
      <c r="Q117" s="162"/>
      <c r="R117" s="162"/>
      <c r="S117" s="162"/>
      <c r="T117" s="163"/>
      <c r="AT117" s="157" t="s">
        <v>162</v>
      </c>
      <c r="AU117" s="157" t="s">
        <v>79</v>
      </c>
      <c r="AV117" s="13" t="s">
        <v>79</v>
      </c>
      <c r="AW117" s="13" t="s">
        <v>31</v>
      </c>
      <c r="AX117" s="13" t="s">
        <v>77</v>
      </c>
      <c r="AY117" s="157" t="s">
        <v>152</v>
      </c>
    </row>
    <row r="118" spans="1:65" s="2" customFormat="1" ht="21.75" customHeight="1">
      <c r="A118" s="34"/>
      <c r="B118" s="136"/>
      <c r="C118" s="137" t="s">
        <v>79</v>
      </c>
      <c r="D118" s="137" t="s">
        <v>155</v>
      </c>
      <c r="E118" s="138" t="s">
        <v>163</v>
      </c>
      <c r="F118" s="139" t="s">
        <v>164</v>
      </c>
      <c r="G118" s="140" t="s">
        <v>82</v>
      </c>
      <c r="H118" s="141">
        <v>3.8250000000000002</v>
      </c>
      <c r="I118" s="142"/>
      <c r="J118" s="143">
        <f>ROUND(I118*H118,2)</f>
        <v>0</v>
      </c>
      <c r="K118" s="139"/>
      <c r="L118" s="35"/>
      <c r="M118" s="144" t="s">
        <v>3</v>
      </c>
      <c r="N118" s="145" t="s">
        <v>40</v>
      </c>
      <c r="O118" s="55"/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48" t="s">
        <v>158</v>
      </c>
      <c r="AT118" s="148" t="s">
        <v>155</v>
      </c>
      <c r="AU118" s="148" t="s">
        <v>79</v>
      </c>
      <c r="AY118" s="19" t="s">
        <v>152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9" t="s">
        <v>77</v>
      </c>
      <c r="BK118" s="149">
        <f>ROUND(I118*H118,2)</f>
        <v>0</v>
      </c>
      <c r="BL118" s="19" t="s">
        <v>158</v>
      </c>
      <c r="BM118" s="148" t="s">
        <v>165</v>
      </c>
    </row>
    <row r="119" spans="1:65" s="2" customFormat="1">
      <c r="A119" s="34"/>
      <c r="B119" s="35"/>
      <c r="C119" s="34"/>
      <c r="D119" s="150" t="s">
        <v>160</v>
      </c>
      <c r="E119" s="34"/>
      <c r="F119" s="151" t="s">
        <v>166</v>
      </c>
      <c r="G119" s="34"/>
      <c r="H119" s="34"/>
      <c r="I119" s="152"/>
      <c r="J119" s="34"/>
      <c r="K119" s="34"/>
      <c r="L119" s="35"/>
      <c r="M119" s="153"/>
      <c r="N119" s="154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160</v>
      </c>
      <c r="AU119" s="19" t="s">
        <v>79</v>
      </c>
    </row>
    <row r="120" spans="1:65" s="13" customFormat="1">
      <c r="B120" s="155"/>
      <c r="D120" s="156" t="s">
        <v>162</v>
      </c>
      <c r="E120" s="157" t="s">
        <v>3</v>
      </c>
      <c r="F120" s="158" t="s">
        <v>85</v>
      </c>
      <c r="H120" s="159">
        <v>3.8250000000000002</v>
      </c>
      <c r="I120" s="160"/>
      <c r="L120" s="155"/>
      <c r="M120" s="161"/>
      <c r="N120" s="162"/>
      <c r="O120" s="162"/>
      <c r="P120" s="162"/>
      <c r="Q120" s="162"/>
      <c r="R120" s="162"/>
      <c r="S120" s="162"/>
      <c r="T120" s="163"/>
      <c r="AT120" s="157" t="s">
        <v>162</v>
      </c>
      <c r="AU120" s="157" t="s">
        <v>79</v>
      </c>
      <c r="AV120" s="13" t="s">
        <v>79</v>
      </c>
      <c r="AW120" s="13" t="s">
        <v>31</v>
      </c>
      <c r="AX120" s="13" t="s">
        <v>77</v>
      </c>
      <c r="AY120" s="157" t="s">
        <v>152</v>
      </c>
    </row>
    <row r="121" spans="1:65" s="2" customFormat="1" ht="24.2" customHeight="1">
      <c r="A121" s="34"/>
      <c r="B121" s="136"/>
      <c r="C121" s="137" t="s">
        <v>84</v>
      </c>
      <c r="D121" s="137" t="s">
        <v>155</v>
      </c>
      <c r="E121" s="138" t="s">
        <v>167</v>
      </c>
      <c r="F121" s="139" t="s">
        <v>168</v>
      </c>
      <c r="G121" s="140" t="s">
        <v>82</v>
      </c>
      <c r="H121" s="141">
        <v>7.65</v>
      </c>
      <c r="I121" s="142"/>
      <c r="J121" s="143">
        <f>ROUND(I121*H121,2)</f>
        <v>0</v>
      </c>
      <c r="K121" s="139"/>
      <c r="L121" s="35"/>
      <c r="M121" s="144" t="s">
        <v>3</v>
      </c>
      <c r="N121" s="145" t="s">
        <v>40</v>
      </c>
      <c r="O121" s="55"/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48" t="s">
        <v>158</v>
      </c>
      <c r="AT121" s="148" t="s">
        <v>155</v>
      </c>
      <c r="AU121" s="148" t="s">
        <v>79</v>
      </c>
      <c r="AY121" s="19" t="s">
        <v>152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9" t="s">
        <v>77</v>
      </c>
      <c r="BK121" s="149">
        <f>ROUND(I121*H121,2)</f>
        <v>0</v>
      </c>
      <c r="BL121" s="19" t="s">
        <v>158</v>
      </c>
      <c r="BM121" s="148" t="s">
        <v>169</v>
      </c>
    </row>
    <row r="122" spans="1:65" s="2" customFormat="1">
      <c r="A122" s="34"/>
      <c r="B122" s="35"/>
      <c r="C122" s="34"/>
      <c r="D122" s="150" t="s">
        <v>160</v>
      </c>
      <c r="E122" s="34"/>
      <c r="F122" s="151" t="s">
        <v>170</v>
      </c>
      <c r="G122" s="34"/>
      <c r="H122" s="34"/>
      <c r="I122" s="152"/>
      <c r="J122" s="34"/>
      <c r="K122" s="34"/>
      <c r="L122" s="35"/>
      <c r="M122" s="153"/>
      <c r="N122" s="154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160</v>
      </c>
      <c r="AU122" s="19" t="s">
        <v>79</v>
      </c>
    </row>
    <row r="123" spans="1:65" s="13" customFormat="1">
      <c r="B123" s="155"/>
      <c r="D123" s="156" t="s">
        <v>162</v>
      </c>
      <c r="F123" s="158" t="s">
        <v>171</v>
      </c>
      <c r="H123" s="159">
        <v>7.65</v>
      </c>
      <c r="I123" s="160"/>
      <c r="L123" s="155"/>
      <c r="M123" s="161"/>
      <c r="N123" s="162"/>
      <c r="O123" s="162"/>
      <c r="P123" s="162"/>
      <c r="Q123" s="162"/>
      <c r="R123" s="162"/>
      <c r="S123" s="162"/>
      <c r="T123" s="163"/>
      <c r="AT123" s="157" t="s">
        <v>162</v>
      </c>
      <c r="AU123" s="157" t="s">
        <v>79</v>
      </c>
      <c r="AV123" s="13" t="s">
        <v>79</v>
      </c>
      <c r="AW123" s="13" t="s">
        <v>4</v>
      </c>
      <c r="AX123" s="13" t="s">
        <v>77</v>
      </c>
      <c r="AY123" s="157" t="s">
        <v>152</v>
      </c>
    </row>
    <row r="124" spans="1:65" s="12" customFormat="1" ht="22.9" customHeight="1">
      <c r="B124" s="123"/>
      <c r="D124" s="124" t="s">
        <v>68</v>
      </c>
      <c r="E124" s="134" t="s">
        <v>172</v>
      </c>
      <c r="F124" s="134" t="s">
        <v>173</v>
      </c>
      <c r="I124" s="126"/>
      <c r="J124" s="135">
        <f>BK124</f>
        <v>0</v>
      </c>
      <c r="L124" s="123"/>
      <c r="M124" s="128"/>
      <c r="N124" s="129"/>
      <c r="O124" s="129"/>
      <c r="P124" s="130">
        <f>SUM(P125:P150)</f>
        <v>0</v>
      </c>
      <c r="Q124" s="129"/>
      <c r="R124" s="130">
        <f>SUM(R125:R150)</f>
        <v>0</v>
      </c>
      <c r="S124" s="129"/>
      <c r="T124" s="131">
        <f>SUM(T125:T150)</f>
        <v>0.11788000000000003</v>
      </c>
      <c r="AR124" s="124" t="s">
        <v>77</v>
      </c>
      <c r="AT124" s="132" t="s">
        <v>68</v>
      </c>
      <c r="AU124" s="132" t="s">
        <v>77</v>
      </c>
      <c r="AY124" s="124" t="s">
        <v>152</v>
      </c>
      <c r="BK124" s="133">
        <f>SUM(BK125:BK150)</f>
        <v>0</v>
      </c>
    </row>
    <row r="125" spans="1:65" s="2" customFormat="1" ht="24.2" customHeight="1">
      <c r="A125" s="34"/>
      <c r="B125" s="136"/>
      <c r="C125" s="137" t="s">
        <v>158</v>
      </c>
      <c r="D125" s="137" t="s">
        <v>155</v>
      </c>
      <c r="E125" s="138" t="s">
        <v>174</v>
      </c>
      <c r="F125" s="139" t="s">
        <v>175</v>
      </c>
      <c r="G125" s="140" t="s">
        <v>176</v>
      </c>
      <c r="H125" s="141">
        <v>2</v>
      </c>
      <c r="I125" s="142"/>
      <c r="J125" s="143">
        <f>ROUND(I125*H125,2)</f>
        <v>0</v>
      </c>
      <c r="K125" s="139"/>
      <c r="L125" s="35"/>
      <c r="M125" s="144" t="s">
        <v>3</v>
      </c>
      <c r="N125" s="145" t="s">
        <v>40</v>
      </c>
      <c r="O125" s="55"/>
      <c r="P125" s="146">
        <f>O125*H125</f>
        <v>0</v>
      </c>
      <c r="Q125" s="146">
        <v>0</v>
      </c>
      <c r="R125" s="146">
        <f>Q125*H125</f>
        <v>0</v>
      </c>
      <c r="S125" s="146">
        <v>1E-4</v>
      </c>
      <c r="T125" s="147">
        <f>S125*H125</f>
        <v>2.0000000000000001E-4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48" t="s">
        <v>158</v>
      </c>
      <c r="AT125" s="148" t="s">
        <v>155</v>
      </c>
      <c r="AU125" s="148" t="s">
        <v>79</v>
      </c>
      <c r="AY125" s="19" t="s">
        <v>152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9" t="s">
        <v>77</v>
      </c>
      <c r="BK125" s="149">
        <f>ROUND(I125*H125,2)</f>
        <v>0</v>
      </c>
      <c r="BL125" s="19" t="s">
        <v>158</v>
      </c>
      <c r="BM125" s="148" t="s">
        <v>177</v>
      </c>
    </row>
    <row r="126" spans="1:65" s="2" customFormat="1">
      <c r="A126" s="34"/>
      <c r="B126" s="35"/>
      <c r="C126" s="34"/>
      <c r="D126" s="150" t="s">
        <v>160</v>
      </c>
      <c r="E126" s="34"/>
      <c r="F126" s="151" t="s">
        <v>178</v>
      </c>
      <c r="G126" s="34"/>
      <c r="H126" s="34"/>
      <c r="I126" s="152"/>
      <c r="J126" s="34"/>
      <c r="K126" s="34"/>
      <c r="L126" s="35"/>
      <c r="M126" s="153"/>
      <c r="N126" s="154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160</v>
      </c>
      <c r="AU126" s="19" t="s">
        <v>79</v>
      </c>
    </row>
    <row r="127" spans="1:65" s="2" customFormat="1" ht="24.2" customHeight="1">
      <c r="A127" s="34"/>
      <c r="B127" s="136"/>
      <c r="C127" s="137" t="s">
        <v>179</v>
      </c>
      <c r="D127" s="137" t="s">
        <v>155</v>
      </c>
      <c r="E127" s="138" t="s">
        <v>180</v>
      </c>
      <c r="F127" s="139" t="s">
        <v>181</v>
      </c>
      <c r="G127" s="140" t="s">
        <v>176</v>
      </c>
      <c r="H127" s="141">
        <v>2</v>
      </c>
      <c r="I127" s="142"/>
      <c r="J127" s="143">
        <f>ROUND(I127*H127,2)</f>
        <v>0</v>
      </c>
      <c r="K127" s="139"/>
      <c r="L127" s="35"/>
      <c r="M127" s="144" t="s">
        <v>3</v>
      </c>
      <c r="N127" s="145" t="s">
        <v>40</v>
      </c>
      <c r="O127" s="55"/>
      <c r="P127" s="146">
        <f>O127*H127</f>
        <v>0</v>
      </c>
      <c r="Q127" s="146">
        <v>0</v>
      </c>
      <c r="R127" s="146">
        <f>Q127*H127</f>
        <v>0</v>
      </c>
      <c r="S127" s="146">
        <v>2.4E-2</v>
      </c>
      <c r="T127" s="147">
        <f>S127*H127</f>
        <v>4.8000000000000001E-2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48" t="s">
        <v>182</v>
      </c>
      <c r="AT127" s="148" t="s">
        <v>155</v>
      </c>
      <c r="AU127" s="148" t="s">
        <v>79</v>
      </c>
      <c r="AY127" s="19" t="s">
        <v>152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9" t="s">
        <v>77</v>
      </c>
      <c r="BK127" s="149">
        <f>ROUND(I127*H127,2)</f>
        <v>0</v>
      </c>
      <c r="BL127" s="19" t="s">
        <v>182</v>
      </c>
      <c r="BM127" s="148" t="s">
        <v>183</v>
      </c>
    </row>
    <row r="128" spans="1:65" s="2" customFormat="1">
      <c r="A128" s="34"/>
      <c r="B128" s="35"/>
      <c r="C128" s="34"/>
      <c r="D128" s="150" t="s">
        <v>160</v>
      </c>
      <c r="E128" s="34"/>
      <c r="F128" s="151" t="s">
        <v>184</v>
      </c>
      <c r="G128" s="34"/>
      <c r="H128" s="34"/>
      <c r="I128" s="152"/>
      <c r="J128" s="34"/>
      <c r="K128" s="34"/>
      <c r="L128" s="35"/>
      <c r="M128" s="153"/>
      <c r="N128" s="154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160</v>
      </c>
      <c r="AU128" s="19" t="s">
        <v>79</v>
      </c>
    </row>
    <row r="129" spans="1:65" s="2" customFormat="1" ht="24.2" customHeight="1">
      <c r="A129" s="34"/>
      <c r="B129" s="136"/>
      <c r="C129" s="137" t="s">
        <v>185</v>
      </c>
      <c r="D129" s="137" t="s">
        <v>155</v>
      </c>
      <c r="E129" s="138" t="s">
        <v>186</v>
      </c>
      <c r="F129" s="139" t="s">
        <v>187</v>
      </c>
      <c r="G129" s="140" t="s">
        <v>188</v>
      </c>
      <c r="H129" s="141">
        <v>1</v>
      </c>
      <c r="I129" s="142"/>
      <c r="J129" s="143">
        <f>ROUND(I129*H129,2)</f>
        <v>0</v>
      </c>
      <c r="K129" s="139"/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1.933E-2</v>
      </c>
      <c r="T129" s="147">
        <f>S129*H129</f>
        <v>1.933E-2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182</v>
      </c>
      <c r="AT129" s="148" t="s">
        <v>155</v>
      </c>
      <c r="AU129" s="148" t="s">
        <v>79</v>
      </c>
      <c r="AY129" s="19" t="s">
        <v>152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77</v>
      </c>
      <c r="BK129" s="149">
        <f>ROUND(I129*H129,2)</f>
        <v>0</v>
      </c>
      <c r="BL129" s="19" t="s">
        <v>182</v>
      </c>
      <c r="BM129" s="148" t="s">
        <v>189</v>
      </c>
    </row>
    <row r="130" spans="1:65" s="2" customFormat="1">
      <c r="A130" s="34"/>
      <c r="B130" s="35"/>
      <c r="C130" s="34"/>
      <c r="D130" s="150" t="s">
        <v>160</v>
      </c>
      <c r="E130" s="34"/>
      <c r="F130" s="151" t="s">
        <v>190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160</v>
      </c>
      <c r="AU130" s="19" t="s">
        <v>79</v>
      </c>
    </row>
    <row r="131" spans="1:65" s="2" customFormat="1" ht="21.75" customHeight="1">
      <c r="A131" s="34"/>
      <c r="B131" s="136"/>
      <c r="C131" s="137" t="s">
        <v>191</v>
      </c>
      <c r="D131" s="137" t="s">
        <v>155</v>
      </c>
      <c r="E131" s="138" t="s">
        <v>192</v>
      </c>
      <c r="F131" s="139" t="s">
        <v>193</v>
      </c>
      <c r="G131" s="140" t="s">
        <v>188</v>
      </c>
      <c r="H131" s="141">
        <v>1</v>
      </c>
      <c r="I131" s="142"/>
      <c r="J131" s="143">
        <f>ROUND(I131*H131,2)</f>
        <v>0</v>
      </c>
      <c r="K131" s="139"/>
      <c r="L131" s="35"/>
      <c r="M131" s="144" t="s">
        <v>3</v>
      </c>
      <c r="N131" s="145" t="s">
        <v>40</v>
      </c>
      <c r="O131" s="55"/>
      <c r="P131" s="146">
        <f>O131*H131</f>
        <v>0</v>
      </c>
      <c r="Q131" s="146">
        <v>0</v>
      </c>
      <c r="R131" s="146">
        <f>Q131*H131</f>
        <v>0</v>
      </c>
      <c r="S131" s="146">
        <v>1.9460000000000002E-2</v>
      </c>
      <c r="T131" s="147">
        <f>S131*H131</f>
        <v>1.9460000000000002E-2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48" t="s">
        <v>182</v>
      </c>
      <c r="AT131" s="148" t="s">
        <v>155</v>
      </c>
      <c r="AU131" s="148" t="s">
        <v>79</v>
      </c>
      <c r="AY131" s="19" t="s">
        <v>152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9" t="s">
        <v>77</v>
      </c>
      <c r="BK131" s="149">
        <f>ROUND(I131*H131,2)</f>
        <v>0</v>
      </c>
      <c r="BL131" s="19" t="s">
        <v>182</v>
      </c>
      <c r="BM131" s="148" t="s">
        <v>194</v>
      </c>
    </row>
    <row r="132" spans="1:65" s="2" customFormat="1">
      <c r="A132" s="34"/>
      <c r="B132" s="35"/>
      <c r="C132" s="34"/>
      <c r="D132" s="150" t="s">
        <v>160</v>
      </c>
      <c r="E132" s="34"/>
      <c r="F132" s="151" t="s">
        <v>195</v>
      </c>
      <c r="G132" s="34"/>
      <c r="H132" s="34"/>
      <c r="I132" s="152"/>
      <c r="J132" s="34"/>
      <c r="K132" s="34"/>
      <c r="L132" s="35"/>
      <c r="M132" s="153"/>
      <c r="N132" s="154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160</v>
      </c>
      <c r="AU132" s="19" t="s">
        <v>79</v>
      </c>
    </row>
    <row r="133" spans="1:65" s="2" customFormat="1" ht="16.5" customHeight="1">
      <c r="A133" s="34"/>
      <c r="B133" s="136"/>
      <c r="C133" s="137" t="s">
        <v>196</v>
      </c>
      <c r="D133" s="137" t="s">
        <v>155</v>
      </c>
      <c r="E133" s="138" t="s">
        <v>197</v>
      </c>
      <c r="F133" s="139" t="s">
        <v>198</v>
      </c>
      <c r="G133" s="140" t="s">
        <v>188</v>
      </c>
      <c r="H133" s="141">
        <v>1</v>
      </c>
      <c r="I133" s="142"/>
      <c r="J133" s="143">
        <f>ROUND(I133*H133,2)</f>
        <v>0</v>
      </c>
      <c r="K133" s="139"/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1.56E-3</v>
      </c>
      <c r="T133" s="147">
        <f>S133*H133</f>
        <v>1.56E-3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182</v>
      </c>
      <c r="AT133" s="148" t="s">
        <v>155</v>
      </c>
      <c r="AU133" s="148" t="s">
        <v>79</v>
      </c>
      <c r="AY133" s="19" t="s">
        <v>152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77</v>
      </c>
      <c r="BK133" s="149">
        <f>ROUND(I133*H133,2)</f>
        <v>0</v>
      </c>
      <c r="BL133" s="19" t="s">
        <v>182</v>
      </c>
      <c r="BM133" s="148" t="s">
        <v>199</v>
      </c>
    </row>
    <row r="134" spans="1:65" s="2" customFormat="1">
      <c r="A134" s="34"/>
      <c r="B134" s="35"/>
      <c r="C134" s="34"/>
      <c r="D134" s="150" t="s">
        <v>160</v>
      </c>
      <c r="E134" s="34"/>
      <c r="F134" s="151" t="s">
        <v>200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160</v>
      </c>
      <c r="AU134" s="19" t="s">
        <v>79</v>
      </c>
    </row>
    <row r="135" spans="1:65" s="2" customFormat="1" ht="24.2" customHeight="1">
      <c r="A135" s="34"/>
      <c r="B135" s="136"/>
      <c r="C135" s="137" t="s">
        <v>201</v>
      </c>
      <c r="D135" s="137" t="s">
        <v>155</v>
      </c>
      <c r="E135" s="138" t="s">
        <v>202</v>
      </c>
      <c r="F135" s="139" t="s">
        <v>203</v>
      </c>
      <c r="G135" s="140" t="s">
        <v>204</v>
      </c>
      <c r="H135" s="141">
        <v>2.5</v>
      </c>
      <c r="I135" s="142"/>
      <c r="J135" s="143">
        <f>ROUND(I135*H135,2)</f>
        <v>0</v>
      </c>
      <c r="K135" s="139"/>
      <c r="L135" s="35"/>
      <c r="M135" s="144" t="s">
        <v>3</v>
      </c>
      <c r="N135" s="145" t="s">
        <v>40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2.2000000000000001E-3</v>
      </c>
      <c r="T135" s="147">
        <f>S135*H135</f>
        <v>5.5000000000000005E-3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8" t="s">
        <v>182</v>
      </c>
      <c r="AT135" s="148" t="s">
        <v>155</v>
      </c>
      <c r="AU135" s="148" t="s">
        <v>79</v>
      </c>
      <c r="AY135" s="19" t="s">
        <v>152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9" t="s">
        <v>77</v>
      </c>
      <c r="BK135" s="149">
        <f>ROUND(I135*H135,2)</f>
        <v>0</v>
      </c>
      <c r="BL135" s="19" t="s">
        <v>182</v>
      </c>
      <c r="BM135" s="148" t="s">
        <v>205</v>
      </c>
    </row>
    <row r="136" spans="1:65" s="2" customFormat="1">
      <c r="A136" s="34"/>
      <c r="B136" s="35"/>
      <c r="C136" s="34"/>
      <c r="D136" s="150" t="s">
        <v>160</v>
      </c>
      <c r="E136" s="34"/>
      <c r="F136" s="151" t="s">
        <v>206</v>
      </c>
      <c r="G136" s="34"/>
      <c r="H136" s="34"/>
      <c r="I136" s="152"/>
      <c r="J136" s="34"/>
      <c r="K136" s="34"/>
      <c r="L136" s="35"/>
      <c r="M136" s="153"/>
      <c r="N136" s="154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160</v>
      </c>
      <c r="AU136" s="19" t="s">
        <v>79</v>
      </c>
    </row>
    <row r="137" spans="1:65" s="2" customFormat="1" ht="24.2" customHeight="1">
      <c r="A137" s="34"/>
      <c r="B137" s="136"/>
      <c r="C137" s="137" t="s">
        <v>207</v>
      </c>
      <c r="D137" s="137" t="s">
        <v>155</v>
      </c>
      <c r="E137" s="138" t="s">
        <v>208</v>
      </c>
      <c r="F137" s="139" t="s">
        <v>209</v>
      </c>
      <c r="G137" s="140" t="s">
        <v>204</v>
      </c>
      <c r="H137" s="141">
        <v>2.5</v>
      </c>
      <c r="I137" s="142"/>
      <c r="J137" s="143">
        <f>ROUND(I137*H137,2)</f>
        <v>0</v>
      </c>
      <c r="K137" s="139"/>
      <c r="L137" s="35"/>
      <c r="M137" s="144" t="s">
        <v>3</v>
      </c>
      <c r="N137" s="145" t="s">
        <v>40</v>
      </c>
      <c r="O137" s="55"/>
      <c r="P137" s="146">
        <f>O137*H137</f>
        <v>0</v>
      </c>
      <c r="Q137" s="146">
        <v>0</v>
      </c>
      <c r="R137" s="146">
        <f>Q137*H137</f>
        <v>0</v>
      </c>
      <c r="S137" s="146">
        <v>3.0000000000000001E-3</v>
      </c>
      <c r="T137" s="147">
        <f>S137*H137</f>
        <v>7.4999999999999997E-3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48" t="s">
        <v>182</v>
      </c>
      <c r="AT137" s="148" t="s">
        <v>155</v>
      </c>
      <c r="AU137" s="148" t="s">
        <v>79</v>
      </c>
      <c r="AY137" s="19" t="s">
        <v>152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9" t="s">
        <v>77</v>
      </c>
      <c r="BK137" s="149">
        <f>ROUND(I137*H137,2)</f>
        <v>0</v>
      </c>
      <c r="BL137" s="19" t="s">
        <v>182</v>
      </c>
      <c r="BM137" s="148" t="s">
        <v>210</v>
      </c>
    </row>
    <row r="138" spans="1:65" s="2" customFormat="1">
      <c r="A138" s="34"/>
      <c r="B138" s="35"/>
      <c r="C138" s="34"/>
      <c r="D138" s="150" t="s">
        <v>160</v>
      </c>
      <c r="E138" s="34"/>
      <c r="F138" s="151" t="s">
        <v>211</v>
      </c>
      <c r="G138" s="34"/>
      <c r="H138" s="34"/>
      <c r="I138" s="152"/>
      <c r="J138" s="34"/>
      <c r="K138" s="34"/>
      <c r="L138" s="35"/>
      <c r="M138" s="153"/>
      <c r="N138" s="154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160</v>
      </c>
      <c r="AU138" s="19" t="s">
        <v>79</v>
      </c>
    </row>
    <row r="139" spans="1:65" s="2" customFormat="1" ht="44.25" customHeight="1">
      <c r="A139" s="34"/>
      <c r="B139" s="136"/>
      <c r="C139" s="137" t="s">
        <v>212</v>
      </c>
      <c r="D139" s="137" t="s">
        <v>155</v>
      </c>
      <c r="E139" s="138" t="s">
        <v>213</v>
      </c>
      <c r="F139" s="139" t="s">
        <v>214</v>
      </c>
      <c r="G139" s="140" t="s">
        <v>176</v>
      </c>
      <c r="H139" s="141">
        <v>2</v>
      </c>
      <c r="I139" s="142"/>
      <c r="J139" s="143">
        <f>ROUND(I139*H139,2)</f>
        <v>0</v>
      </c>
      <c r="K139" s="139"/>
      <c r="L139" s="35"/>
      <c r="M139" s="144" t="s">
        <v>3</v>
      </c>
      <c r="N139" s="145" t="s">
        <v>40</v>
      </c>
      <c r="O139" s="55"/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48" t="s">
        <v>158</v>
      </c>
      <c r="AT139" s="148" t="s">
        <v>155</v>
      </c>
      <c r="AU139" s="148" t="s">
        <v>79</v>
      </c>
      <c r="AY139" s="19" t="s">
        <v>152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9" t="s">
        <v>77</v>
      </c>
      <c r="BK139" s="149">
        <f>ROUND(I139*H139,2)</f>
        <v>0</v>
      </c>
      <c r="BL139" s="19" t="s">
        <v>158</v>
      </c>
      <c r="BM139" s="148" t="s">
        <v>215</v>
      </c>
    </row>
    <row r="140" spans="1:65" s="2" customFormat="1">
      <c r="A140" s="34"/>
      <c r="B140" s="35"/>
      <c r="C140" s="34"/>
      <c r="D140" s="150" t="s">
        <v>160</v>
      </c>
      <c r="E140" s="34"/>
      <c r="F140" s="151" t="s">
        <v>216</v>
      </c>
      <c r="G140" s="34"/>
      <c r="H140" s="34"/>
      <c r="I140" s="152"/>
      <c r="J140" s="34"/>
      <c r="K140" s="34"/>
      <c r="L140" s="35"/>
      <c r="M140" s="153"/>
      <c r="N140" s="154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160</v>
      </c>
      <c r="AU140" s="19" t="s">
        <v>79</v>
      </c>
    </row>
    <row r="141" spans="1:65" s="2" customFormat="1" ht="37.9" customHeight="1">
      <c r="A141" s="34"/>
      <c r="B141" s="136"/>
      <c r="C141" s="137" t="s">
        <v>9</v>
      </c>
      <c r="D141" s="137" t="s">
        <v>155</v>
      </c>
      <c r="E141" s="138" t="s">
        <v>217</v>
      </c>
      <c r="F141" s="139" t="s">
        <v>218</v>
      </c>
      <c r="G141" s="140" t="s">
        <v>204</v>
      </c>
      <c r="H141" s="141">
        <v>5</v>
      </c>
      <c r="I141" s="142"/>
      <c r="J141" s="143">
        <f>ROUND(I141*H141,2)</f>
        <v>0</v>
      </c>
      <c r="K141" s="139"/>
      <c r="L141" s="35"/>
      <c r="M141" s="144" t="s">
        <v>3</v>
      </c>
      <c r="N141" s="145" t="s">
        <v>40</v>
      </c>
      <c r="O141" s="55"/>
      <c r="P141" s="146">
        <f>O141*H141</f>
        <v>0</v>
      </c>
      <c r="Q141" s="146">
        <v>0</v>
      </c>
      <c r="R141" s="146">
        <f>Q141*H141</f>
        <v>0</v>
      </c>
      <c r="S141" s="146">
        <v>2.2399999999999998E-3</v>
      </c>
      <c r="T141" s="147">
        <f>S141*H141</f>
        <v>1.1199999999999998E-2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48" t="s">
        <v>158</v>
      </c>
      <c r="AT141" s="148" t="s">
        <v>155</v>
      </c>
      <c r="AU141" s="148" t="s">
        <v>79</v>
      </c>
      <c r="AY141" s="19" t="s">
        <v>152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9" t="s">
        <v>77</v>
      </c>
      <c r="BK141" s="149">
        <f>ROUND(I141*H141,2)</f>
        <v>0</v>
      </c>
      <c r="BL141" s="19" t="s">
        <v>158</v>
      </c>
      <c r="BM141" s="148" t="s">
        <v>219</v>
      </c>
    </row>
    <row r="142" spans="1:65" s="2" customFormat="1">
      <c r="A142" s="34"/>
      <c r="B142" s="35"/>
      <c r="C142" s="34"/>
      <c r="D142" s="150" t="s">
        <v>160</v>
      </c>
      <c r="E142" s="34"/>
      <c r="F142" s="151" t="s">
        <v>220</v>
      </c>
      <c r="G142" s="34"/>
      <c r="H142" s="34"/>
      <c r="I142" s="152"/>
      <c r="J142" s="34"/>
      <c r="K142" s="34"/>
      <c r="L142" s="35"/>
      <c r="M142" s="153"/>
      <c r="N142" s="154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160</v>
      </c>
      <c r="AU142" s="19" t="s">
        <v>79</v>
      </c>
    </row>
    <row r="143" spans="1:65" s="2" customFormat="1" ht="49.15" customHeight="1">
      <c r="A143" s="34"/>
      <c r="B143" s="136"/>
      <c r="C143" s="137" t="s">
        <v>221</v>
      </c>
      <c r="D143" s="137" t="s">
        <v>155</v>
      </c>
      <c r="E143" s="138" t="s">
        <v>222</v>
      </c>
      <c r="F143" s="139" t="s">
        <v>223</v>
      </c>
      <c r="G143" s="140" t="s">
        <v>176</v>
      </c>
      <c r="H143" s="141">
        <v>2</v>
      </c>
      <c r="I143" s="142"/>
      <c r="J143" s="143">
        <f>ROUND(I143*H143,2)</f>
        <v>0</v>
      </c>
      <c r="K143" s="139"/>
      <c r="L143" s="35"/>
      <c r="M143" s="144" t="s">
        <v>3</v>
      </c>
      <c r="N143" s="145" t="s">
        <v>40</v>
      </c>
      <c r="O143" s="55"/>
      <c r="P143" s="146">
        <f>O143*H143</f>
        <v>0</v>
      </c>
      <c r="Q143" s="146">
        <v>0</v>
      </c>
      <c r="R143" s="146">
        <f>Q143*H143</f>
        <v>0</v>
      </c>
      <c r="S143" s="146">
        <v>8.0000000000000004E-4</v>
      </c>
      <c r="T143" s="147">
        <f>S143*H143</f>
        <v>1.6000000000000001E-3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48" t="s">
        <v>158</v>
      </c>
      <c r="AT143" s="148" t="s">
        <v>155</v>
      </c>
      <c r="AU143" s="148" t="s">
        <v>79</v>
      </c>
      <c r="AY143" s="19" t="s">
        <v>152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9" t="s">
        <v>77</v>
      </c>
      <c r="BK143" s="149">
        <f>ROUND(I143*H143,2)</f>
        <v>0</v>
      </c>
      <c r="BL143" s="19" t="s">
        <v>158</v>
      </c>
      <c r="BM143" s="148" t="s">
        <v>224</v>
      </c>
    </row>
    <row r="144" spans="1:65" s="2" customFormat="1">
      <c r="A144" s="34"/>
      <c r="B144" s="35"/>
      <c r="C144" s="34"/>
      <c r="D144" s="150" t="s">
        <v>160</v>
      </c>
      <c r="E144" s="34"/>
      <c r="F144" s="151" t="s">
        <v>225</v>
      </c>
      <c r="G144" s="34"/>
      <c r="H144" s="34"/>
      <c r="I144" s="152"/>
      <c r="J144" s="34"/>
      <c r="K144" s="34"/>
      <c r="L144" s="35"/>
      <c r="M144" s="153"/>
      <c r="N144" s="154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160</v>
      </c>
      <c r="AU144" s="19" t="s">
        <v>79</v>
      </c>
    </row>
    <row r="145" spans="1:65" s="2" customFormat="1" ht="49.15" customHeight="1">
      <c r="A145" s="34"/>
      <c r="B145" s="136"/>
      <c r="C145" s="137" t="s">
        <v>226</v>
      </c>
      <c r="D145" s="137" t="s">
        <v>155</v>
      </c>
      <c r="E145" s="138" t="s">
        <v>227</v>
      </c>
      <c r="F145" s="139" t="s">
        <v>228</v>
      </c>
      <c r="G145" s="140" t="s">
        <v>176</v>
      </c>
      <c r="H145" s="141">
        <v>1</v>
      </c>
      <c r="I145" s="142"/>
      <c r="J145" s="143">
        <f>ROUND(I145*H145,2)</f>
        <v>0</v>
      </c>
      <c r="K145" s="139"/>
      <c r="L145" s="35"/>
      <c r="M145" s="144" t="s">
        <v>3</v>
      </c>
      <c r="N145" s="145" t="s">
        <v>40</v>
      </c>
      <c r="O145" s="55"/>
      <c r="P145" s="146">
        <f>O145*H145</f>
        <v>0</v>
      </c>
      <c r="Q145" s="146">
        <v>0</v>
      </c>
      <c r="R145" s="146">
        <f>Q145*H145</f>
        <v>0</v>
      </c>
      <c r="S145" s="146">
        <v>8.0000000000000004E-4</v>
      </c>
      <c r="T145" s="147">
        <f>S145*H145</f>
        <v>8.0000000000000004E-4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48" t="s">
        <v>158</v>
      </c>
      <c r="AT145" s="148" t="s">
        <v>155</v>
      </c>
      <c r="AU145" s="148" t="s">
        <v>79</v>
      </c>
      <c r="AY145" s="19" t="s">
        <v>152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9" t="s">
        <v>77</v>
      </c>
      <c r="BK145" s="149">
        <f>ROUND(I145*H145,2)</f>
        <v>0</v>
      </c>
      <c r="BL145" s="19" t="s">
        <v>158</v>
      </c>
      <c r="BM145" s="148" t="s">
        <v>229</v>
      </c>
    </row>
    <row r="146" spans="1:65" s="2" customFormat="1">
      <c r="A146" s="34"/>
      <c r="B146" s="35"/>
      <c r="C146" s="34"/>
      <c r="D146" s="150" t="s">
        <v>160</v>
      </c>
      <c r="E146" s="34"/>
      <c r="F146" s="151" t="s">
        <v>230</v>
      </c>
      <c r="G146" s="34"/>
      <c r="H146" s="34"/>
      <c r="I146" s="152"/>
      <c r="J146" s="34"/>
      <c r="K146" s="34"/>
      <c r="L146" s="35"/>
      <c r="M146" s="153"/>
      <c r="N146" s="154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160</v>
      </c>
      <c r="AU146" s="19" t="s">
        <v>79</v>
      </c>
    </row>
    <row r="147" spans="1:65" s="2" customFormat="1" ht="33" customHeight="1">
      <c r="A147" s="34"/>
      <c r="B147" s="136"/>
      <c r="C147" s="137" t="s">
        <v>231</v>
      </c>
      <c r="D147" s="137" t="s">
        <v>155</v>
      </c>
      <c r="E147" s="138" t="s">
        <v>232</v>
      </c>
      <c r="F147" s="139" t="s">
        <v>233</v>
      </c>
      <c r="G147" s="140" t="s">
        <v>176</v>
      </c>
      <c r="H147" s="141">
        <v>1</v>
      </c>
      <c r="I147" s="142"/>
      <c r="J147" s="143">
        <f>ROUND(I147*H147,2)</f>
        <v>0</v>
      </c>
      <c r="K147" s="139"/>
      <c r="L147" s="35"/>
      <c r="M147" s="144" t="s">
        <v>3</v>
      </c>
      <c r="N147" s="145" t="s">
        <v>40</v>
      </c>
      <c r="O147" s="55"/>
      <c r="P147" s="146">
        <f>O147*H147</f>
        <v>0</v>
      </c>
      <c r="Q147" s="146">
        <v>0</v>
      </c>
      <c r="R147" s="146">
        <f>Q147*H147</f>
        <v>0</v>
      </c>
      <c r="S147" s="146">
        <v>1.4999999999999999E-4</v>
      </c>
      <c r="T147" s="147">
        <f>S147*H147</f>
        <v>1.4999999999999999E-4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8" t="s">
        <v>158</v>
      </c>
      <c r="AT147" s="148" t="s">
        <v>155</v>
      </c>
      <c r="AU147" s="148" t="s">
        <v>79</v>
      </c>
      <c r="AY147" s="19" t="s">
        <v>152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9" t="s">
        <v>77</v>
      </c>
      <c r="BK147" s="149">
        <f>ROUND(I147*H147,2)</f>
        <v>0</v>
      </c>
      <c r="BL147" s="19" t="s">
        <v>158</v>
      </c>
      <c r="BM147" s="148" t="s">
        <v>234</v>
      </c>
    </row>
    <row r="148" spans="1:65" s="2" customFormat="1">
      <c r="A148" s="34"/>
      <c r="B148" s="35"/>
      <c r="C148" s="34"/>
      <c r="D148" s="150" t="s">
        <v>160</v>
      </c>
      <c r="E148" s="34"/>
      <c r="F148" s="151" t="s">
        <v>235</v>
      </c>
      <c r="G148" s="34"/>
      <c r="H148" s="34"/>
      <c r="I148" s="152"/>
      <c r="J148" s="34"/>
      <c r="K148" s="34"/>
      <c r="L148" s="35"/>
      <c r="M148" s="153"/>
      <c r="N148" s="154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160</v>
      </c>
      <c r="AU148" s="19" t="s">
        <v>79</v>
      </c>
    </row>
    <row r="149" spans="1:65" s="2" customFormat="1" ht="24.2" customHeight="1">
      <c r="A149" s="34"/>
      <c r="B149" s="136"/>
      <c r="C149" s="137" t="s">
        <v>182</v>
      </c>
      <c r="D149" s="137" t="s">
        <v>155</v>
      </c>
      <c r="E149" s="138" t="s">
        <v>236</v>
      </c>
      <c r="F149" s="139" t="s">
        <v>237</v>
      </c>
      <c r="G149" s="140" t="s">
        <v>176</v>
      </c>
      <c r="H149" s="141">
        <v>3</v>
      </c>
      <c r="I149" s="142"/>
      <c r="J149" s="143">
        <f>ROUND(I149*H149,2)</f>
        <v>0</v>
      </c>
      <c r="K149" s="139"/>
      <c r="L149" s="35"/>
      <c r="M149" s="144" t="s">
        <v>3</v>
      </c>
      <c r="N149" s="145" t="s">
        <v>40</v>
      </c>
      <c r="O149" s="55"/>
      <c r="P149" s="146">
        <f>O149*H149</f>
        <v>0</v>
      </c>
      <c r="Q149" s="146">
        <v>0</v>
      </c>
      <c r="R149" s="146">
        <f>Q149*H149</f>
        <v>0</v>
      </c>
      <c r="S149" s="146">
        <v>8.5999999999999998E-4</v>
      </c>
      <c r="T149" s="147">
        <f>S149*H149</f>
        <v>2.5799999999999998E-3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48" t="s">
        <v>158</v>
      </c>
      <c r="AT149" s="148" t="s">
        <v>155</v>
      </c>
      <c r="AU149" s="148" t="s">
        <v>79</v>
      </c>
      <c r="AY149" s="19" t="s">
        <v>152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9" t="s">
        <v>77</v>
      </c>
      <c r="BK149" s="149">
        <f>ROUND(I149*H149,2)</f>
        <v>0</v>
      </c>
      <c r="BL149" s="19" t="s">
        <v>158</v>
      </c>
      <c r="BM149" s="148" t="s">
        <v>238</v>
      </c>
    </row>
    <row r="150" spans="1:65" s="2" customFormat="1">
      <c r="A150" s="34"/>
      <c r="B150" s="35"/>
      <c r="C150" s="34"/>
      <c r="D150" s="150" t="s">
        <v>160</v>
      </c>
      <c r="E150" s="34"/>
      <c r="F150" s="151" t="s">
        <v>239</v>
      </c>
      <c r="G150" s="34"/>
      <c r="H150" s="34"/>
      <c r="I150" s="152"/>
      <c r="J150" s="34"/>
      <c r="K150" s="34"/>
      <c r="L150" s="35"/>
      <c r="M150" s="153"/>
      <c r="N150" s="154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160</v>
      </c>
      <c r="AU150" s="19" t="s">
        <v>79</v>
      </c>
    </row>
    <row r="151" spans="1:65" s="12" customFormat="1" ht="22.9" customHeight="1">
      <c r="B151" s="123"/>
      <c r="D151" s="124" t="s">
        <v>68</v>
      </c>
      <c r="E151" s="134" t="s">
        <v>240</v>
      </c>
      <c r="F151" s="134" t="s">
        <v>241</v>
      </c>
      <c r="I151" s="126"/>
      <c r="J151" s="135">
        <f>BK151</f>
        <v>0</v>
      </c>
      <c r="L151" s="123"/>
      <c r="M151" s="128"/>
      <c r="N151" s="129"/>
      <c r="O151" s="129"/>
      <c r="P151" s="130">
        <f>SUM(P152:P168)</f>
        <v>0</v>
      </c>
      <c r="Q151" s="129"/>
      <c r="R151" s="130">
        <f>SUM(R152:R168)</f>
        <v>0</v>
      </c>
      <c r="S151" s="129"/>
      <c r="T151" s="131">
        <f>SUM(T152:T168)</f>
        <v>1.6301330000000003</v>
      </c>
      <c r="AR151" s="124" t="s">
        <v>77</v>
      </c>
      <c r="AT151" s="132" t="s">
        <v>68</v>
      </c>
      <c r="AU151" s="132" t="s">
        <v>77</v>
      </c>
      <c r="AY151" s="124" t="s">
        <v>152</v>
      </c>
      <c r="BK151" s="133">
        <f>SUM(BK152:BK168)</f>
        <v>0</v>
      </c>
    </row>
    <row r="152" spans="1:65" s="2" customFormat="1" ht="24.2" customHeight="1">
      <c r="A152" s="34"/>
      <c r="B152" s="136"/>
      <c r="C152" s="137" t="s">
        <v>242</v>
      </c>
      <c r="D152" s="137" t="s">
        <v>155</v>
      </c>
      <c r="E152" s="138" t="s">
        <v>243</v>
      </c>
      <c r="F152" s="139" t="s">
        <v>244</v>
      </c>
      <c r="G152" s="140" t="s">
        <v>82</v>
      </c>
      <c r="H152" s="141">
        <v>19.082000000000001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8.1500000000000003E-2</v>
      </c>
      <c r="T152" s="147">
        <f>S152*H152</f>
        <v>1.5551830000000002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158</v>
      </c>
      <c r="AT152" s="148" t="s">
        <v>155</v>
      </c>
      <c r="AU152" s="148" t="s">
        <v>79</v>
      </c>
      <c r="AY152" s="19" t="s">
        <v>152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158</v>
      </c>
      <c r="BM152" s="148" t="s">
        <v>245</v>
      </c>
    </row>
    <row r="153" spans="1:65" s="2" customFormat="1">
      <c r="A153" s="34"/>
      <c r="B153" s="35"/>
      <c r="C153" s="34"/>
      <c r="D153" s="150" t="s">
        <v>160</v>
      </c>
      <c r="E153" s="34"/>
      <c r="F153" s="151" t="s">
        <v>246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160</v>
      </c>
      <c r="AU153" s="19" t="s">
        <v>79</v>
      </c>
    </row>
    <row r="154" spans="1:65" s="13" customFormat="1">
      <c r="B154" s="155"/>
      <c r="D154" s="156" t="s">
        <v>162</v>
      </c>
      <c r="E154" s="157" t="s">
        <v>3</v>
      </c>
      <c r="F154" s="158" t="s">
        <v>247</v>
      </c>
      <c r="H154" s="159">
        <v>23.324000000000002</v>
      </c>
      <c r="I154" s="160"/>
      <c r="L154" s="155"/>
      <c r="M154" s="161"/>
      <c r="N154" s="162"/>
      <c r="O154" s="162"/>
      <c r="P154" s="162"/>
      <c r="Q154" s="162"/>
      <c r="R154" s="162"/>
      <c r="S154" s="162"/>
      <c r="T154" s="163"/>
      <c r="AT154" s="157" t="s">
        <v>162</v>
      </c>
      <c r="AU154" s="157" t="s">
        <v>79</v>
      </c>
      <c r="AV154" s="13" t="s">
        <v>79</v>
      </c>
      <c r="AW154" s="13" t="s">
        <v>31</v>
      </c>
      <c r="AX154" s="13" t="s">
        <v>69</v>
      </c>
      <c r="AY154" s="157" t="s">
        <v>152</v>
      </c>
    </row>
    <row r="155" spans="1:65" s="14" customFormat="1">
      <c r="B155" s="164"/>
      <c r="D155" s="156" t="s">
        <v>162</v>
      </c>
      <c r="E155" s="165" t="s">
        <v>3</v>
      </c>
      <c r="F155" s="166" t="s">
        <v>248</v>
      </c>
      <c r="H155" s="165" t="s">
        <v>3</v>
      </c>
      <c r="I155" s="167"/>
      <c r="L155" s="164"/>
      <c r="M155" s="168"/>
      <c r="N155" s="169"/>
      <c r="O155" s="169"/>
      <c r="P155" s="169"/>
      <c r="Q155" s="169"/>
      <c r="R155" s="169"/>
      <c r="S155" s="169"/>
      <c r="T155" s="170"/>
      <c r="AT155" s="165" t="s">
        <v>162</v>
      </c>
      <c r="AU155" s="165" t="s">
        <v>79</v>
      </c>
      <c r="AV155" s="14" t="s">
        <v>77</v>
      </c>
      <c r="AW155" s="14" t="s">
        <v>31</v>
      </c>
      <c r="AX155" s="14" t="s">
        <v>69</v>
      </c>
      <c r="AY155" s="165" t="s">
        <v>152</v>
      </c>
    </row>
    <row r="156" spans="1:65" s="13" customFormat="1">
      <c r="B156" s="155"/>
      <c r="D156" s="156" t="s">
        <v>162</v>
      </c>
      <c r="E156" s="157" t="s">
        <v>3</v>
      </c>
      <c r="F156" s="158" t="s">
        <v>249</v>
      </c>
      <c r="H156" s="159">
        <v>-4.242</v>
      </c>
      <c r="I156" s="160"/>
      <c r="L156" s="155"/>
      <c r="M156" s="161"/>
      <c r="N156" s="162"/>
      <c r="O156" s="162"/>
      <c r="P156" s="162"/>
      <c r="Q156" s="162"/>
      <c r="R156" s="162"/>
      <c r="S156" s="162"/>
      <c r="T156" s="163"/>
      <c r="AT156" s="157" t="s">
        <v>162</v>
      </c>
      <c r="AU156" s="157" t="s">
        <v>79</v>
      </c>
      <c r="AV156" s="13" t="s">
        <v>79</v>
      </c>
      <c r="AW156" s="13" t="s">
        <v>31</v>
      </c>
      <c r="AX156" s="13" t="s">
        <v>69</v>
      </c>
      <c r="AY156" s="157" t="s">
        <v>152</v>
      </c>
    </row>
    <row r="157" spans="1:65" s="15" customFormat="1">
      <c r="B157" s="171"/>
      <c r="D157" s="156" t="s">
        <v>162</v>
      </c>
      <c r="E157" s="172" t="s">
        <v>3</v>
      </c>
      <c r="F157" s="173" t="s">
        <v>250</v>
      </c>
      <c r="H157" s="174">
        <v>19.082000000000001</v>
      </c>
      <c r="I157" s="175"/>
      <c r="L157" s="171"/>
      <c r="M157" s="176"/>
      <c r="N157" s="177"/>
      <c r="O157" s="177"/>
      <c r="P157" s="177"/>
      <c r="Q157" s="177"/>
      <c r="R157" s="177"/>
      <c r="S157" s="177"/>
      <c r="T157" s="178"/>
      <c r="AT157" s="172" t="s">
        <v>162</v>
      </c>
      <c r="AU157" s="172" t="s">
        <v>79</v>
      </c>
      <c r="AV157" s="15" t="s">
        <v>158</v>
      </c>
      <c r="AW157" s="15" t="s">
        <v>31</v>
      </c>
      <c r="AX157" s="15" t="s">
        <v>77</v>
      </c>
      <c r="AY157" s="172" t="s">
        <v>152</v>
      </c>
    </row>
    <row r="158" spans="1:65" s="2" customFormat="1" ht="37.9" customHeight="1">
      <c r="A158" s="34"/>
      <c r="B158" s="136"/>
      <c r="C158" s="137" t="s">
        <v>251</v>
      </c>
      <c r="D158" s="137" t="s">
        <v>155</v>
      </c>
      <c r="E158" s="138" t="s">
        <v>252</v>
      </c>
      <c r="F158" s="139" t="s">
        <v>253</v>
      </c>
      <c r="G158" s="140" t="s">
        <v>204</v>
      </c>
      <c r="H158" s="141">
        <v>5</v>
      </c>
      <c r="I158" s="142"/>
      <c r="J158" s="143">
        <f>ROUND(I158*H158,2)</f>
        <v>0</v>
      </c>
      <c r="K158" s="139"/>
      <c r="L158" s="35"/>
      <c r="M158" s="144" t="s">
        <v>3</v>
      </c>
      <c r="N158" s="145" t="s">
        <v>40</v>
      </c>
      <c r="O158" s="55"/>
      <c r="P158" s="146">
        <f>O158*H158</f>
        <v>0</v>
      </c>
      <c r="Q158" s="146">
        <v>0</v>
      </c>
      <c r="R158" s="146">
        <f>Q158*H158</f>
        <v>0</v>
      </c>
      <c r="S158" s="146">
        <v>2E-3</v>
      </c>
      <c r="T158" s="147">
        <f>S158*H158</f>
        <v>0.01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48" t="s">
        <v>158</v>
      </c>
      <c r="AT158" s="148" t="s">
        <v>155</v>
      </c>
      <c r="AU158" s="148" t="s">
        <v>79</v>
      </c>
      <c r="AY158" s="19" t="s">
        <v>152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9" t="s">
        <v>77</v>
      </c>
      <c r="BK158" s="149">
        <f>ROUND(I158*H158,2)</f>
        <v>0</v>
      </c>
      <c r="BL158" s="19" t="s">
        <v>158</v>
      </c>
      <c r="BM158" s="148" t="s">
        <v>254</v>
      </c>
    </row>
    <row r="159" spans="1:65" s="2" customFormat="1">
      <c r="A159" s="34"/>
      <c r="B159" s="35"/>
      <c r="C159" s="34"/>
      <c r="D159" s="150" t="s">
        <v>160</v>
      </c>
      <c r="E159" s="34"/>
      <c r="F159" s="151" t="s">
        <v>255</v>
      </c>
      <c r="G159" s="34"/>
      <c r="H159" s="34"/>
      <c r="I159" s="152"/>
      <c r="J159" s="34"/>
      <c r="K159" s="34"/>
      <c r="L159" s="35"/>
      <c r="M159" s="153"/>
      <c r="N159" s="154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160</v>
      </c>
      <c r="AU159" s="19" t="s">
        <v>79</v>
      </c>
    </row>
    <row r="160" spans="1:65" s="2" customFormat="1" ht="37.9" customHeight="1">
      <c r="A160" s="34"/>
      <c r="B160" s="136"/>
      <c r="C160" s="137" t="s">
        <v>256</v>
      </c>
      <c r="D160" s="137" t="s">
        <v>155</v>
      </c>
      <c r="E160" s="138" t="s">
        <v>257</v>
      </c>
      <c r="F160" s="139" t="s">
        <v>258</v>
      </c>
      <c r="G160" s="140" t="s">
        <v>204</v>
      </c>
      <c r="H160" s="141">
        <v>7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6.0000000000000001E-3</v>
      </c>
      <c r="T160" s="147">
        <f>S160*H160</f>
        <v>4.2000000000000003E-2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158</v>
      </c>
      <c r="AT160" s="148" t="s">
        <v>155</v>
      </c>
      <c r="AU160" s="148" t="s">
        <v>79</v>
      </c>
      <c r="AY160" s="19" t="s">
        <v>152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158</v>
      </c>
      <c r="BM160" s="148" t="s">
        <v>259</v>
      </c>
    </row>
    <row r="161" spans="1:65" s="2" customFormat="1">
      <c r="A161" s="34"/>
      <c r="B161" s="35"/>
      <c r="C161" s="34"/>
      <c r="D161" s="150" t="s">
        <v>160</v>
      </c>
      <c r="E161" s="34"/>
      <c r="F161" s="151" t="s">
        <v>260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160</v>
      </c>
      <c r="AU161" s="19" t="s">
        <v>79</v>
      </c>
    </row>
    <row r="162" spans="1:65" s="13" customFormat="1">
      <c r="B162" s="155"/>
      <c r="D162" s="156" t="s">
        <v>162</v>
      </c>
      <c r="E162" s="157" t="s">
        <v>3</v>
      </c>
      <c r="F162" s="158" t="s">
        <v>261</v>
      </c>
      <c r="H162" s="159">
        <v>7</v>
      </c>
      <c r="I162" s="160"/>
      <c r="L162" s="155"/>
      <c r="M162" s="161"/>
      <c r="N162" s="162"/>
      <c r="O162" s="162"/>
      <c r="P162" s="162"/>
      <c r="Q162" s="162"/>
      <c r="R162" s="162"/>
      <c r="S162" s="162"/>
      <c r="T162" s="163"/>
      <c r="AT162" s="157" t="s">
        <v>162</v>
      </c>
      <c r="AU162" s="157" t="s">
        <v>79</v>
      </c>
      <c r="AV162" s="13" t="s">
        <v>79</v>
      </c>
      <c r="AW162" s="13" t="s">
        <v>31</v>
      </c>
      <c r="AX162" s="13" t="s">
        <v>77</v>
      </c>
      <c r="AY162" s="157" t="s">
        <v>152</v>
      </c>
    </row>
    <row r="163" spans="1:65" s="2" customFormat="1" ht="16.5" customHeight="1">
      <c r="A163" s="34"/>
      <c r="B163" s="136"/>
      <c r="C163" s="137" t="s">
        <v>262</v>
      </c>
      <c r="D163" s="137" t="s">
        <v>155</v>
      </c>
      <c r="E163" s="138" t="s">
        <v>263</v>
      </c>
      <c r="F163" s="139" t="s">
        <v>264</v>
      </c>
      <c r="G163" s="140" t="s">
        <v>82</v>
      </c>
      <c r="H163" s="141">
        <v>3.8250000000000002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4.0000000000000001E-3</v>
      </c>
      <c r="T163" s="147">
        <f>S163*H163</f>
        <v>1.5300000000000001E-2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158</v>
      </c>
      <c r="AT163" s="148" t="s">
        <v>155</v>
      </c>
      <c r="AU163" s="148" t="s">
        <v>79</v>
      </c>
      <c r="AY163" s="19" t="s">
        <v>152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158</v>
      </c>
      <c r="BM163" s="148" t="s">
        <v>265</v>
      </c>
    </row>
    <row r="164" spans="1:65" s="2" customFormat="1">
      <c r="A164" s="34"/>
      <c r="B164" s="35"/>
      <c r="C164" s="34"/>
      <c r="D164" s="150" t="s">
        <v>160</v>
      </c>
      <c r="E164" s="34"/>
      <c r="F164" s="151" t="s">
        <v>266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160</v>
      </c>
      <c r="AU164" s="19" t="s">
        <v>79</v>
      </c>
    </row>
    <row r="165" spans="1:65" s="13" customFormat="1">
      <c r="B165" s="155"/>
      <c r="D165" s="156" t="s">
        <v>162</v>
      </c>
      <c r="E165" s="157" t="s">
        <v>3</v>
      </c>
      <c r="F165" s="158" t="s">
        <v>85</v>
      </c>
      <c r="H165" s="159">
        <v>3.8250000000000002</v>
      </c>
      <c r="I165" s="160"/>
      <c r="L165" s="155"/>
      <c r="M165" s="161"/>
      <c r="N165" s="162"/>
      <c r="O165" s="162"/>
      <c r="P165" s="162"/>
      <c r="Q165" s="162"/>
      <c r="R165" s="162"/>
      <c r="S165" s="162"/>
      <c r="T165" s="163"/>
      <c r="AT165" s="157" t="s">
        <v>162</v>
      </c>
      <c r="AU165" s="157" t="s">
        <v>79</v>
      </c>
      <c r="AV165" s="13" t="s">
        <v>79</v>
      </c>
      <c r="AW165" s="13" t="s">
        <v>31</v>
      </c>
      <c r="AX165" s="13" t="s">
        <v>77</v>
      </c>
      <c r="AY165" s="157" t="s">
        <v>152</v>
      </c>
    </row>
    <row r="166" spans="1:65" s="2" customFormat="1" ht="16.5" customHeight="1">
      <c r="A166" s="34"/>
      <c r="B166" s="136"/>
      <c r="C166" s="137" t="s">
        <v>8</v>
      </c>
      <c r="D166" s="137" t="s">
        <v>155</v>
      </c>
      <c r="E166" s="138" t="s">
        <v>267</v>
      </c>
      <c r="F166" s="139" t="s">
        <v>268</v>
      </c>
      <c r="G166" s="140" t="s">
        <v>82</v>
      </c>
      <c r="H166" s="141">
        <v>3.8250000000000002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0</v>
      </c>
      <c r="R166" s="146">
        <f>Q166*H166</f>
        <v>0</v>
      </c>
      <c r="S166" s="146">
        <v>2E-3</v>
      </c>
      <c r="T166" s="147">
        <f>S166*H166</f>
        <v>7.6500000000000005E-3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158</v>
      </c>
      <c r="AT166" s="148" t="s">
        <v>155</v>
      </c>
      <c r="AU166" s="148" t="s">
        <v>79</v>
      </c>
      <c r="AY166" s="19" t="s">
        <v>152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77</v>
      </c>
      <c r="BK166" s="149">
        <f>ROUND(I166*H166,2)</f>
        <v>0</v>
      </c>
      <c r="BL166" s="19" t="s">
        <v>158</v>
      </c>
      <c r="BM166" s="148" t="s">
        <v>269</v>
      </c>
    </row>
    <row r="167" spans="1:65" s="2" customFormat="1">
      <c r="A167" s="34"/>
      <c r="B167" s="35"/>
      <c r="C167" s="34"/>
      <c r="D167" s="150" t="s">
        <v>160</v>
      </c>
      <c r="E167" s="34"/>
      <c r="F167" s="151" t="s">
        <v>270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160</v>
      </c>
      <c r="AU167" s="19" t="s">
        <v>79</v>
      </c>
    </row>
    <row r="168" spans="1:65" s="13" customFormat="1">
      <c r="B168" s="155"/>
      <c r="D168" s="156" t="s">
        <v>162</v>
      </c>
      <c r="E168" s="157" t="s">
        <v>3</v>
      </c>
      <c r="F168" s="158" t="s">
        <v>85</v>
      </c>
      <c r="H168" s="159">
        <v>3.8250000000000002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162</v>
      </c>
      <c r="AU168" s="157" t="s">
        <v>79</v>
      </c>
      <c r="AV168" s="13" t="s">
        <v>79</v>
      </c>
      <c r="AW168" s="13" t="s">
        <v>31</v>
      </c>
      <c r="AX168" s="13" t="s">
        <v>77</v>
      </c>
      <c r="AY168" s="157" t="s">
        <v>152</v>
      </c>
    </row>
    <row r="169" spans="1:65" s="12" customFormat="1" ht="22.9" customHeight="1">
      <c r="B169" s="123"/>
      <c r="D169" s="124" t="s">
        <v>68</v>
      </c>
      <c r="E169" s="134" t="s">
        <v>271</v>
      </c>
      <c r="F169" s="134" t="s">
        <v>272</v>
      </c>
      <c r="I169" s="126"/>
      <c r="J169" s="135">
        <f>BK169</f>
        <v>0</v>
      </c>
      <c r="L169" s="123"/>
      <c r="M169" s="128"/>
      <c r="N169" s="129"/>
      <c r="O169" s="129"/>
      <c r="P169" s="130">
        <f>SUM(P170:P173)</f>
        <v>0</v>
      </c>
      <c r="Q169" s="129"/>
      <c r="R169" s="130">
        <f>SUM(R170:R173)</f>
        <v>0</v>
      </c>
      <c r="S169" s="129"/>
      <c r="T169" s="131">
        <f>SUM(T170:T173)</f>
        <v>0.50585599999999997</v>
      </c>
      <c r="AR169" s="124" t="s">
        <v>77</v>
      </c>
      <c r="AT169" s="132" t="s">
        <v>68</v>
      </c>
      <c r="AU169" s="132" t="s">
        <v>77</v>
      </c>
      <c r="AY169" s="124" t="s">
        <v>152</v>
      </c>
      <c r="BK169" s="133">
        <f>SUM(BK170:BK173)</f>
        <v>0</v>
      </c>
    </row>
    <row r="170" spans="1:65" s="2" customFormat="1" ht="44.25" customHeight="1">
      <c r="A170" s="34"/>
      <c r="B170" s="136"/>
      <c r="C170" s="137" t="s">
        <v>273</v>
      </c>
      <c r="D170" s="137" t="s">
        <v>155</v>
      </c>
      <c r="E170" s="138" t="s">
        <v>274</v>
      </c>
      <c r="F170" s="139" t="s">
        <v>275</v>
      </c>
      <c r="G170" s="140" t="s">
        <v>82</v>
      </c>
      <c r="H170" s="141">
        <v>2.4319999999999999</v>
      </c>
      <c r="I170" s="142"/>
      <c r="J170" s="143">
        <f>ROUND(I170*H170,2)</f>
        <v>0</v>
      </c>
      <c r="K170" s="139"/>
      <c r="L170" s="35"/>
      <c r="M170" s="144" t="s">
        <v>3</v>
      </c>
      <c r="N170" s="145" t="s">
        <v>40</v>
      </c>
      <c r="O170" s="55"/>
      <c r="P170" s="146">
        <f>O170*H170</f>
        <v>0</v>
      </c>
      <c r="Q170" s="146">
        <v>0</v>
      </c>
      <c r="R170" s="146">
        <f>Q170*H170</f>
        <v>0</v>
      </c>
      <c r="S170" s="146">
        <v>0.20799999999999999</v>
      </c>
      <c r="T170" s="147">
        <f>S170*H170</f>
        <v>0.50585599999999997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48" t="s">
        <v>158</v>
      </c>
      <c r="AT170" s="148" t="s">
        <v>155</v>
      </c>
      <c r="AU170" s="148" t="s">
        <v>79</v>
      </c>
      <c r="AY170" s="19" t="s">
        <v>152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9" t="s">
        <v>77</v>
      </c>
      <c r="BK170" s="149">
        <f>ROUND(I170*H170,2)</f>
        <v>0</v>
      </c>
      <c r="BL170" s="19" t="s">
        <v>158</v>
      </c>
      <c r="BM170" s="148" t="s">
        <v>276</v>
      </c>
    </row>
    <row r="171" spans="1:65" s="2" customFormat="1">
      <c r="A171" s="34"/>
      <c r="B171" s="35"/>
      <c r="C171" s="34"/>
      <c r="D171" s="150" t="s">
        <v>160</v>
      </c>
      <c r="E171" s="34"/>
      <c r="F171" s="151" t="s">
        <v>277</v>
      </c>
      <c r="G171" s="34"/>
      <c r="H171" s="34"/>
      <c r="I171" s="152"/>
      <c r="J171" s="34"/>
      <c r="K171" s="34"/>
      <c r="L171" s="35"/>
      <c r="M171" s="153"/>
      <c r="N171" s="154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160</v>
      </c>
      <c r="AU171" s="19" t="s">
        <v>79</v>
      </c>
    </row>
    <row r="172" spans="1:65" s="14" customFormat="1">
      <c r="B172" s="164"/>
      <c r="D172" s="156" t="s">
        <v>162</v>
      </c>
      <c r="E172" s="165" t="s">
        <v>3</v>
      </c>
      <c r="F172" s="166" t="s">
        <v>278</v>
      </c>
      <c r="H172" s="165" t="s">
        <v>3</v>
      </c>
      <c r="I172" s="167"/>
      <c r="L172" s="164"/>
      <c r="M172" s="168"/>
      <c r="N172" s="169"/>
      <c r="O172" s="169"/>
      <c r="P172" s="169"/>
      <c r="Q172" s="169"/>
      <c r="R172" s="169"/>
      <c r="S172" s="169"/>
      <c r="T172" s="170"/>
      <c r="AT172" s="165" t="s">
        <v>162</v>
      </c>
      <c r="AU172" s="165" t="s">
        <v>79</v>
      </c>
      <c r="AV172" s="14" t="s">
        <v>77</v>
      </c>
      <c r="AW172" s="14" t="s">
        <v>31</v>
      </c>
      <c r="AX172" s="14" t="s">
        <v>69</v>
      </c>
      <c r="AY172" s="165" t="s">
        <v>152</v>
      </c>
    </row>
    <row r="173" spans="1:65" s="13" customFormat="1">
      <c r="B173" s="155"/>
      <c r="D173" s="156" t="s">
        <v>162</v>
      </c>
      <c r="E173" s="157" t="s">
        <v>3</v>
      </c>
      <c r="F173" s="158" t="s">
        <v>279</v>
      </c>
      <c r="H173" s="159">
        <v>2.4319999999999999</v>
      </c>
      <c r="I173" s="160"/>
      <c r="L173" s="155"/>
      <c r="M173" s="161"/>
      <c r="N173" s="162"/>
      <c r="O173" s="162"/>
      <c r="P173" s="162"/>
      <c r="Q173" s="162"/>
      <c r="R173" s="162"/>
      <c r="S173" s="162"/>
      <c r="T173" s="163"/>
      <c r="AT173" s="157" t="s">
        <v>162</v>
      </c>
      <c r="AU173" s="157" t="s">
        <v>79</v>
      </c>
      <c r="AV173" s="13" t="s">
        <v>79</v>
      </c>
      <c r="AW173" s="13" t="s">
        <v>31</v>
      </c>
      <c r="AX173" s="13" t="s">
        <v>77</v>
      </c>
      <c r="AY173" s="157" t="s">
        <v>152</v>
      </c>
    </row>
    <row r="174" spans="1:65" s="12" customFormat="1" ht="22.9" customHeight="1">
      <c r="B174" s="123"/>
      <c r="D174" s="124" t="s">
        <v>68</v>
      </c>
      <c r="E174" s="134" t="s">
        <v>280</v>
      </c>
      <c r="F174" s="134" t="s">
        <v>281</v>
      </c>
      <c r="I174" s="126"/>
      <c r="J174" s="135">
        <f>BK174</f>
        <v>0</v>
      </c>
      <c r="L174" s="123"/>
      <c r="M174" s="128"/>
      <c r="N174" s="129"/>
      <c r="O174" s="129"/>
      <c r="P174" s="130">
        <f>SUM(P175:P183)</f>
        <v>0</v>
      </c>
      <c r="Q174" s="129"/>
      <c r="R174" s="130">
        <f>SUM(R175:R183)</f>
        <v>0</v>
      </c>
      <c r="S174" s="129"/>
      <c r="T174" s="131">
        <f>SUM(T175:T183)</f>
        <v>0</v>
      </c>
      <c r="AR174" s="124" t="s">
        <v>77</v>
      </c>
      <c r="AT174" s="132" t="s">
        <v>68</v>
      </c>
      <c r="AU174" s="132" t="s">
        <v>77</v>
      </c>
      <c r="AY174" s="124" t="s">
        <v>152</v>
      </c>
      <c r="BK174" s="133">
        <f>SUM(BK175:BK183)</f>
        <v>0</v>
      </c>
    </row>
    <row r="175" spans="1:65" s="2" customFormat="1" ht="37.9" customHeight="1">
      <c r="A175" s="34"/>
      <c r="B175" s="136"/>
      <c r="C175" s="137" t="s">
        <v>282</v>
      </c>
      <c r="D175" s="137" t="s">
        <v>155</v>
      </c>
      <c r="E175" s="138" t="s">
        <v>283</v>
      </c>
      <c r="F175" s="139" t="s">
        <v>284</v>
      </c>
      <c r="G175" s="140" t="s">
        <v>285</v>
      </c>
      <c r="H175" s="141">
        <v>2.3879999999999999</v>
      </c>
      <c r="I175" s="142"/>
      <c r="J175" s="143">
        <f>ROUND(I175*H175,2)</f>
        <v>0</v>
      </c>
      <c r="K175" s="139"/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158</v>
      </c>
      <c r="AT175" s="148" t="s">
        <v>155</v>
      </c>
      <c r="AU175" s="148" t="s">
        <v>79</v>
      </c>
      <c r="AY175" s="19" t="s">
        <v>152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77</v>
      </c>
      <c r="BK175" s="149">
        <f>ROUND(I175*H175,2)</f>
        <v>0</v>
      </c>
      <c r="BL175" s="19" t="s">
        <v>158</v>
      </c>
      <c r="BM175" s="148" t="s">
        <v>286</v>
      </c>
    </row>
    <row r="176" spans="1:65" s="2" customFormat="1">
      <c r="A176" s="34"/>
      <c r="B176" s="35"/>
      <c r="C176" s="34"/>
      <c r="D176" s="150" t="s">
        <v>160</v>
      </c>
      <c r="E176" s="34"/>
      <c r="F176" s="151" t="s">
        <v>287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160</v>
      </c>
      <c r="AU176" s="19" t="s">
        <v>79</v>
      </c>
    </row>
    <row r="177" spans="1:65" s="2" customFormat="1" ht="33" customHeight="1">
      <c r="A177" s="34"/>
      <c r="B177" s="136"/>
      <c r="C177" s="137" t="s">
        <v>288</v>
      </c>
      <c r="D177" s="137" t="s">
        <v>155</v>
      </c>
      <c r="E177" s="138" t="s">
        <v>289</v>
      </c>
      <c r="F177" s="139" t="s">
        <v>290</v>
      </c>
      <c r="G177" s="140" t="s">
        <v>285</v>
      </c>
      <c r="H177" s="141">
        <v>2.3879999999999999</v>
      </c>
      <c r="I177" s="142"/>
      <c r="J177" s="143">
        <f>ROUND(I177*H177,2)</f>
        <v>0</v>
      </c>
      <c r="K177" s="139"/>
      <c r="L177" s="35"/>
      <c r="M177" s="144" t="s">
        <v>3</v>
      </c>
      <c r="N177" s="145" t="s">
        <v>40</v>
      </c>
      <c r="O177" s="55"/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48" t="s">
        <v>158</v>
      </c>
      <c r="AT177" s="148" t="s">
        <v>155</v>
      </c>
      <c r="AU177" s="148" t="s">
        <v>79</v>
      </c>
      <c r="AY177" s="19" t="s">
        <v>152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9" t="s">
        <v>77</v>
      </c>
      <c r="BK177" s="149">
        <f>ROUND(I177*H177,2)</f>
        <v>0</v>
      </c>
      <c r="BL177" s="19" t="s">
        <v>158</v>
      </c>
      <c r="BM177" s="148" t="s">
        <v>291</v>
      </c>
    </row>
    <row r="178" spans="1:65" s="2" customFormat="1">
      <c r="A178" s="34"/>
      <c r="B178" s="35"/>
      <c r="C178" s="34"/>
      <c r="D178" s="150" t="s">
        <v>160</v>
      </c>
      <c r="E178" s="34"/>
      <c r="F178" s="151" t="s">
        <v>292</v>
      </c>
      <c r="G178" s="34"/>
      <c r="H178" s="34"/>
      <c r="I178" s="152"/>
      <c r="J178" s="34"/>
      <c r="K178" s="34"/>
      <c r="L178" s="35"/>
      <c r="M178" s="153"/>
      <c r="N178" s="154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160</v>
      </c>
      <c r="AU178" s="19" t="s">
        <v>79</v>
      </c>
    </row>
    <row r="179" spans="1:65" s="2" customFormat="1" ht="44.25" customHeight="1">
      <c r="A179" s="34"/>
      <c r="B179" s="136"/>
      <c r="C179" s="137" t="s">
        <v>293</v>
      </c>
      <c r="D179" s="137" t="s">
        <v>155</v>
      </c>
      <c r="E179" s="138" t="s">
        <v>294</v>
      </c>
      <c r="F179" s="139" t="s">
        <v>295</v>
      </c>
      <c r="G179" s="140" t="s">
        <v>285</v>
      </c>
      <c r="H179" s="141">
        <v>57.311999999999998</v>
      </c>
      <c r="I179" s="142"/>
      <c r="J179" s="143">
        <f>ROUND(I179*H179,2)</f>
        <v>0</v>
      </c>
      <c r="K179" s="139"/>
      <c r="L179" s="35"/>
      <c r="M179" s="144" t="s">
        <v>3</v>
      </c>
      <c r="N179" s="145" t="s">
        <v>40</v>
      </c>
      <c r="O179" s="55"/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48" t="s">
        <v>158</v>
      </c>
      <c r="AT179" s="148" t="s">
        <v>155</v>
      </c>
      <c r="AU179" s="148" t="s">
        <v>79</v>
      </c>
      <c r="AY179" s="19" t="s">
        <v>152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9" t="s">
        <v>77</v>
      </c>
      <c r="BK179" s="149">
        <f>ROUND(I179*H179,2)</f>
        <v>0</v>
      </c>
      <c r="BL179" s="19" t="s">
        <v>158</v>
      </c>
      <c r="BM179" s="148" t="s">
        <v>296</v>
      </c>
    </row>
    <row r="180" spans="1:65" s="2" customFormat="1">
      <c r="A180" s="34"/>
      <c r="B180" s="35"/>
      <c r="C180" s="34"/>
      <c r="D180" s="150" t="s">
        <v>160</v>
      </c>
      <c r="E180" s="34"/>
      <c r="F180" s="151" t="s">
        <v>297</v>
      </c>
      <c r="G180" s="34"/>
      <c r="H180" s="34"/>
      <c r="I180" s="152"/>
      <c r="J180" s="34"/>
      <c r="K180" s="34"/>
      <c r="L180" s="35"/>
      <c r="M180" s="153"/>
      <c r="N180" s="154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160</v>
      </c>
      <c r="AU180" s="19" t="s">
        <v>79</v>
      </c>
    </row>
    <row r="181" spans="1:65" s="13" customFormat="1">
      <c r="B181" s="155"/>
      <c r="D181" s="156" t="s">
        <v>162</v>
      </c>
      <c r="F181" s="158" t="s">
        <v>298</v>
      </c>
      <c r="H181" s="159">
        <v>57.311999999999998</v>
      </c>
      <c r="I181" s="160"/>
      <c r="L181" s="155"/>
      <c r="M181" s="161"/>
      <c r="N181" s="162"/>
      <c r="O181" s="162"/>
      <c r="P181" s="162"/>
      <c r="Q181" s="162"/>
      <c r="R181" s="162"/>
      <c r="S181" s="162"/>
      <c r="T181" s="163"/>
      <c r="AT181" s="157" t="s">
        <v>162</v>
      </c>
      <c r="AU181" s="157" t="s">
        <v>79</v>
      </c>
      <c r="AV181" s="13" t="s">
        <v>79</v>
      </c>
      <c r="AW181" s="13" t="s">
        <v>4</v>
      </c>
      <c r="AX181" s="13" t="s">
        <v>77</v>
      </c>
      <c r="AY181" s="157" t="s">
        <v>152</v>
      </c>
    </row>
    <row r="182" spans="1:65" s="2" customFormat="1" ht="44.25" customHeight="1">
      <c r="A182" s="34"/>
      <c r="B182" s="136"/>
      <c r="C182" s="137" t="s">
        <v>299</v>
      </c>
      <c r="D182" s="137" t="s">
        <v>155</v>
      </c>
      <c r="E182" s="138" t="s">
        <v>300</v>
      </c>
      <c r="F182" s="139" t="s">
        <v>301</v>
      </c>
      <c r="G182" s="140" t="s">
        <v>285</v>
      </c>
      <c r="H182" s="141">
        <v>2.3879999999999999</v>
      </c>
      <c r="I182" s="142"/>
      <c r="J182" s="143">
        <f>ROUND(I182*H182,2)</f>
        <v>0</v>
      </c>
      <c r="K182" s="139"/>
      <c r="L182" s="35"/>
      <c r="M182" s="144" t="s">
        <v>3</v>
      </c>
      <c r="N182" s="145" t="s">
        <v>40</v>
      </c>
      <c r="O182" s="55"/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48" t="s">
        <v>158</v>
      </c>
      <c r="AT182" s="148" t="s">
        <v>155</v>
      </c>
      <c r="AU182" s="148" t="s">
        <v>79</v>
      </c>
      <c r="AY182" s="19" t="s">
        <v>152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9" t="s">
        <v>77</v>
      </c>
      <c r="BK182" s="149">
        <f>ROUND(I182*H182,2)</f>
        <v>0</v>
      </c>
      <c r="BL182" s="19" t="s">
        <v>158</v>
      </c>
      <c r="BM182" s="148" t="s">
        <v>302</v>
      </c>
    </row>
    <row r="183" spans="1:65" s="2" customFormat="1">
      <c r="A183" s="34"/>
      <c r="B183" s="35"/>
      <c r="C183" s="34"/>
      <c r="D183" s="150" t="s">
        <v>160</v>
      </c>
      <c r="E183" s="34"/>
      <c r="F183" s="151" t="s">
        <v>303</v>
      </c>
      <c r="G183" s="34"/>
      <c r="H183" s="34"/>
      <c r="I183" s="152"/>
      <c r="J183" s="34"/>
      <c r="K183" s="34"/>
      <c r="L183" s="35"/>
      <c r="M183" s="153"/>
      <c r="N183" s="154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160</v>
      </c>
      <c r="AU183" s="19" t="s">
        <v>79</v>
      </c>
    </row>
    <row r="184" spans="1:65" s="12" customFormat="1" ht="25.9" customHeight="1">
      <c r="B184" s="123"/>
      <c r="D184" s="124" t="s">
        <v>68</v>
      </c>
      <c r="E184" s="125" t="s">
        <v>304</v>
      </c>
      <c r="F184" s="125" t="s">
        <v>305</v>
      </c>
      <c r="I184" s="126"/>
      <c r="J184" s="127">
        <f>BK184</f>
        <v>0</v>
      </c>
      <c r="L184" s="123"/>
      <c r="M184" s="128"/>
      <c r="N184" s="129"/>
      <c r="O184" s="129"/>
      <c r="P184" s="130">
        <f>P185+P196+P202+P206</f>
        <v>0</v>
      </c>
      <c r="Q184" s="129"/>
      <c r="R184" s="130">
        <f>R185+R196+R202+R206</f>
        <v>0.13141344999999999</v>
      </c>
      <c r="S184" s="129"/>
      <c r="T184" s="131">
        <f>T185+T196+T202+T206</f>
        <v>0</v>
      </c>
      <c r="AR184" s="124" t="s">
        <v>77</v>
      </c>
      <c r="AT184" s="132" t="s">
        <v>68</v>
      </c>
      <c r="AU184" s="132" t="s">
        <v>69</v>
      </c>
      <c r="AY184" s="124" t="s">
        <v>152</v>
      </c>
      <c r="BK184" s="133">
        <f>BK185+BK196+BK202+BK206</f>
        <v>0</v>
      </c>
    </row>
    <row r="185" spans="1:65" s="12" customFormat="1" ht="22.9" customHeight="1">
      <c r="B185" s="123"/>
      <c r="D185" s="124" t="s">
        <v>68</v>
      </c>
      <c r="E185" s="134" t="s">
        <v>185</v>
      </c>
      <c r="F185" s="134" t="s">
        <v>306</v>
      </c>
      <c r="I185" s="126"/>
      <c r="J185" s="135">
        <f>BK185</f>
        <v>0</v>
      </c>
      <c r="L185" s="123"/>
      <c r="M185" s="128"/>
      <c r="N185" s="129"/>
      <c r="O185" s="129"/>
      <c r="P185" s="130">
        <f>SUM(P186:P195)</f>
        <v>0</v>
      </c>
      <c r="Q185" s="129"/>
      <c r="R185" s="130">
        <f>SUM(R186:R195)</f>
        <v>0.13016319999999998</v>
      </c>
      <c r="S185" s="129"/>
      <c r="T185" s="131">
        <f>SUM(T186:T195)</f>
        <v>0</v>
      </c>
      <c r="AR185" s="124" t="s">
        <v>77</v>
      </c>
      <c r="AT185" s="132" t="s">
        <v>68</v>
      </c>
      <c r="AU185" s="132" t="s">
        <v>77</v>
      </c>
      <c r="AY185" s="124" t="s">
        <v>152</v>
      </c>
      <c r="BK185" s="133">
        <f>SUM(BK186:BK195)</f>
        <v>0</v>
      </c>
    </row>
    <row r="186" spans="1:65" s="2" customFormat="1" ht="24.2" customHeight="1">
      <c r="A186" s="34"/>
      <c r="B186" s="136"/>
      <c r="C186" s="137" t="s">
        <v>307</v>
      </c>
      <c r="D186" s="137" t="s">
        <v>155</v>
      </c>
      <c r="E186" s="138" t="s">
        <v>308</v>
      </c>
      <c r="F186" s="139" t="s">
        <v>309</v>
      </c>
      <c r="G186" s="140" t="s">
        <v>82</v>
      </c>
      <c r="H186" s="141">
        <v>0.64</v>
      </c>
      <c r="I186" s="142"/>
      <c r="J186" s="143">
        <f>ROUND(I186*H186,2)</f>
        <v>0</v>
      </c>
      <c r="K186" s="139"/>
      <c r="L186" s="35"/>
      <c r="M186" s="144" t="s">
        <v>3</v>
      </c>
      <c r="N186" s="145" t="s">
        <v>40</v>
      </c>
      <c r="O186" s="55"/>
      <c r="P186" s="146">
        <f>O186*H186</f>
        <v>0</v>
      </c>
      <c r="Q186" s="146">
        <v>4.1200000000000001E-2</v>
      </c>
      <c r="R186" s="146">
        <f>Q186*H186</f>
        <v>2.6368000000000003E-2</v>
      </c>
      <c r="S186" s="146">
        <v>0</v>
      </c>
      <c r="T186" s="14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48" t="s">
        <v>158</v>
      </c>
      <c r="AT186" s="148" t="s">
        <v>155</v>
      </c>
      <c r="AU186" s="148" t="s">
        <v>79</v>
      </c>
      <c r="AY186" s="19" t="s">
        <v>152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9" t="s">
        <v>77</v>
      </c>
      <c r="BK186" s="149">
        <f>ROUND(I186*H186,2)</f>
        <v>0</v>
      </c>
      <c r="BL186" s="19" t="s">
        <v>158</v>
      </c>
      <c r="BM186" s="148" t="s">
        <v>310</v>
      </c>
    </row>
    <row r="187" spans="1:65" s="2" customFormat="1">
      <c r="A187" s="34"/>
      <c r="B187" s="35"/>
      <c r="C187" s="34"/>
      <c r="D187" s="150" t="s">
        <v>160</v>
      </c>
      <c r="E187" s="34"/>
      <c r="F187" s="151" t="s">
        <v>311</v>
      </c>
      <c r="G187" s="34"/>
      <c r="H187" s="34"/>
      <c r="I187" s="152"/>
      <c r="J187" s="34"/>
      <c r="K187" s="34"/>
      <c r="L187" s="35"/>
      <c r="M187" s="153"/>
      <c r="N187" s="154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160</v>
      </c>
      <c r="AU187" s="19" t="s">
        <v>79</v>
      </c>
    </row>
    <row r="188" spans="1:65" s="13" customFormat="1">
      <c r="B188" s="155"/>
      <c r="D188" s="156" t="s">
        <v>162</v>
      </c>
      <c r="E188" s="157" t="s">
        <v>3</v>
      </c>
      <c r="F188" s="158" t="s">
        <v>312</v>
      </c>
      <c r="H188" s="159">
        <v>0.49</v>
      </c>
      <c r="I188" s="160"/>
      <c r="L188" s="155"/>
      <c r="M188" s="161"/>
      <c r="N188" s="162"/>
      <c r="O188" s="162"/>
      <c r="P188" s="162"/>
      <c r="Q188" s="162"/>
      <c r="R188" s="162"/>
      <c r="S188" s="162"/>
      <c r="T188" s="163"/>
      <c r="AT188" s="157" t="s">
        <v>162</v>
      </c>
      <c r="AU188" s="157" t="s">
        <v>79</v>
      </c>
      <c r="AV188" s="13" t="s">
        <v>79</v>
      </c>
      <c r="AW188" s="13" t="s">
        <v>31</v>
      </c>
      <c r="AX188" s="13" t="s">
        <v>69</v>
      </c>
      <c r="AY188" s="157" t="s">
        <v>152</v>
      </c>
    </row>
    <row r="189" spans="1:65" s="13" customFormat="1">
      <c r="B189" s="155"/>
      <c r="D189" s="156" t="s">
        <v>162</v>
      </c>
      <c r="E189" s="157" t="s">
        <v>3</v>
      </c>
      <c r="F189" s="158" t="s">
        <v>313</v>
      </c>
      <c r="H189" s="159">
        <v>0.15</v>
      </c>
      <c r="I189" s="160"/>
      <c r="L189" s="155"/>
      <c r="M189" s="161"/>
      <c r="N189" s="162"/>
      <c r="O189" s="162"/>
      <c r="P189" s="162"/>
      <c r="Q189" s="162"/>
      <c r="R189" s="162"/>
      <c r="S189" s="162"/>
      <c r="T189" s="163"/>
      <c r="AT189" s="157" t="s">
        <v>162</v>
      </c>
      <c r="AU189" s="157" t="s">
        <v>79</v>
      </c>
      <c r="AV189" s="13" t="s">
        <v>79</v>
      </c>
      <c r="AW189" s="13" t="s">
        <v>31</v>
      </c>
      <c r="AX189" s="13" t="s">
        <v>69</v>
      </c>
      <c r="AY189" s="157" t="s">
        <v>152</v>
      </c>
    </row>
    <row r="190" spans="1:65" s="15" customFormat="1">
      <c r="B190" s="171"/>
      <c r="D190" s="156" t="s">
        <v>162</v>
      </c>
      <c r="E190" s="172" t="s">
        <v>3</v>
      </c>
      <c r="F190" s="173" t="s">
        <v>250</v>
      </c>
      <c r="H190" s="174">
        <v>0.64</v>
      </c>
      <c r="I190" s="175"/>
      <c r="L190" s="171"/>
      <c r="M190" s="176"/>
      <c r="N190" s="177"/>
      <c r="O190" s="177"/>
      <c r="P190" s="177"/>
      <c r="Q190" s="177"/>
      <c r="R190" s="177"/>
      <c r="S190" s="177"/>
      <c r="T190" s="178"/>
      <c r="AT190" s="172" t="s">
        <v>162</v>
      </c>
      <c r="AU190" s="172" t="s">
        <v>79</v>
      </c>
      <c r="AV190" s="15" t="s">
        <v>158</v>
      </c>
      <c r="AW190" s="15" t="s">
        <v>31</v>
      </c>
      <c r="AX190" s="15" t="s">
        <v>77</v>
      </c>
      <c r="AY190" s="172" t="s">
        <v>152</v>
      </c>
    </row>
    <row r="191" spans="1:65" s="2" customFormat="1" ht="37.9" customHeight="1">
      <c r="A191" s="34"/>
      <c r="B191" s="136"/>
      <c r="C191" s="137" t="s">
        <v>314</v>
      </c>
      <c r="D191" s="137" t="s">
        <v>155</v>
      </c>
      <c r="E191" s="138" t="s">
        <v>315</v>
      </c>
      <c r="F191" s="139" t="s">
        <v>316</v>
      </c>
      <c r="G191" s="140" t="s">
        <v>82</v>
      </c>
      <c r="H191" s="141">
        <v>3.8159999999999998</v>
      </c>
      <c r="I191" s="142"/>
      <c r="J191" s="143">
        <f>ROUND(I191*H191,2)</f>
        <v>0</v>
      </c>
      <c r="K191" s="139"/>
      <c r="L191" s="35"/>
      <c r="M191" s="144" t="s">
        <v>3</v>
      </c>
      <c r="N191" s="145" t="s">
        <v>40</v>
      </c>
      <c r="O191" s="55"/>
      <c r="P191" s="146">
        <f>O191*H191</f>
        <v>0</v>
      </c>
      <c r="Q191" s="146">
        <v>2.7199999999999998E-2</v>
      </c>
      <c r="R191" s="146">
        <f>Q191*H191</f>
        <v>0.10379519999999999</v>
      </c>
      <c r="S191" s="146">
        <v>0</v>
      </c>
      <c r="T191" s="14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48" t="s">
        <v>158</v>
      </c>
      <c r="AT191" s="148" t="s">
        <v>155</v>
      </c>
      <c r="AU191" s="148" t="s">
        <v>79</v>
      </c>
      <c r="AY191" s="19" t="s">
        <v>152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77</v>
      </c>
      <c r="BK191" s="149">
        <f>ROUND(I191*H191,2)</f>
        <v>0</v>
      </c>
      <c r="BL191" s="19" t="s">
        <v>158</v>
      </c>
      <c r="BM191" s="148" t="s">
        <v>317</v>
      </c>
    </row>
    <row r="192" spans="1:65" s="2" customFormat="1">
      <c r="A192" s="34"/>
      <c r="B192" s="35"/>
      <c r="C192" s="34"/>
      <c r="D192" s="150" t="s">
        <v>160</v>
      </c>
      <c r="E192" s="34"/>
      <c r="F192" s="151" t="s">
        <v>318</v>
      </c>
      <c r="G192" s="34"/>
      <c r="H192" s="34"/>
      <c r="I192" s="152"/>
      <c r="J192" s="34"/>
      <c r="K192" s="34"/>
      <c r="L192" s="35"/>
      <c r="M192" s="153"/>
      <c r="N192" s="154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160</v>
      </c>
      <c r="AU192" s="19" t="s">
        <v>79</v>
      </c>
    </row>
    <row r="193" spans="1:65" s="14" customFormat="1">
      <c r="B193" s="164"/>
      <c r="D193" s="156" t="s">
        <v>162</v>
      </c>
      <c r="E193" s="165" t="s">
        <v>3</v>
      </c>
      <c r="F193" s="166" t="s">
        <v>319</v>
      </c>
      <c r="H193" s="165" t="s">
        <v>3</v>
      </c>
      <c r="I193" s="167"/>
      <c r="L193" s="164"/>
      <c r="M193" s="168"/>
      <c r="N193" s="169"/>
      <c r="O193" s="169"/>
      <c r="P193" s="169"/>
      <c r="Q193" s="169"/>
      <c r="R193" s="169"/>
      <c r="S193" s="169"/>
      <c r="T193" s="170"/>
      <c r="AT193" s="165" t="s">
        <v>162</v>
      </c>
      <c r="AU193" s="165" t="s">
        <v>79</v>
      </c>
      <c r="AV193" s="14" t="s">
        <v>77</v>
      </c>
      <c r="AW193" s="14" t="s">
        <v>31</v>
      </c>
      <c r="AX193" s="14" t="s">
        <v>69</v>
      </c>
      <c r="AY193" s="165" t="s">
        <v>152</v>
      </c>
    </row>
    <row r="194" spans="1:65" s="13" customFormat="1">
      <c r="B194" s="155"/>
      <c r="D194" s="156" t="s">
        <v>162</v>
      </c>
      <c r="E194" s="157" t="s">
        <v>3</v>
      </c>
      <c r="F194" s="158" t="s">
        <v>320</v>
      </c>
      <c r="H194" s="159">
        <v>3.8159999999999998</v>
      </c>
      <c r="I194" s="160"/>
      <c r="L194" s="155"/>
      <c r="M194" s="161"/>
      <c r="N194" s="162"/>
      <c r="O194" s="162"/>
      <c r="P194" s="162"/>
      <c r="Q194" s="162"/>
      <c r="R194" s="162"/>
      <c r="S194" s="162"/>
      <c r="T194" s="163"/>
      <c r="AT194" s="157" t="s">
        <v>162</v>
      </c>
      <c r="AU194" s="157" t="s">
        <v>79</v>
      </c>
      <c r="AV194" s="13" t="s">
        <v>79</v>
      </c>
      <c r="AW194" s="13" t="s">
        <v>31</v>
      </c>
      <c r="AX194" s="13" t="s">
        <v>69</v>
      </c>
      <c r="AY194" s="157" t="s">
        <v>152</v>
      </c>
    </row>
    <row r="195" spans="1:65" s="15" customFormat="1">
      <c r="B195" s="171"/>
      <c r="D195" s="156" t="s">
        <v>162</v>
      </c>
      <c r="E195" s="172" t="s">
        <v>3</v>
      </c>
      <c r="F195" s="173" t="s">
        <v>250</v>
      </c>
      <c r="H195" s="174">
        <v>3.8159999999999998</v>
      </c>
      <c r="I195" s="175"/>
      <c r="L195" s="171"/>
      <c r="M195" s="176"/>
      <c r="N195" s="177"/>
      <c r="O195" s="177"/>
      <c r="P195" s="177"/>
      <c r="Q195" s="177"/>
      <c r="R195" s="177"/>
      <c r="S195" s="177"/>
      <c r="T195" s="178"/>
      <c r="AT195" s="172" t="s">
        <v>162</v>
      </c>
      <c r="AU195" s="172" t="s">
        <v>79</v>
      </c>
      <c r="AV195" s="15" t="s">
        <v>158</v>
      </c>
      <c r="AW195" s="15" t="s">
        <v>31</v>
      </c>
      <c r="AX195" s="15" t="s">
        <v>77</v>
      </c>
      <c r="AY195" s="172" t="s">
        <v>152</v>
      </c>
    </row>
    <row r="196" spans="1:65" s="12" customFormat="1" ht="22.9" customHeight="1">
      <c r="B196" s="123"/>
      <c r="D196" s="124" t="s">
        <v>68</v>
      </c>
      <c r="E196" s="134" t="s">
        <v>201</v>
      </c>
      <c r="F196" s="134" t="s">
        <v>321</v>
      </c>
      <c r="I196" s="126"/>
      <c r="J196" s="135">
        <f>BK196</f>
        <v>0</v>
      </c>
      <c r="L196" s="123"/>
      <c r="M196" s="128"/>
      <c r="N196" s="129"/>
      <c r="O196" s="129"/>
      <c r="P196" s="130">
        <f>SUM(P197:P201)</f>
        <v>0</v>
      </c>
      <c r="Q196" s="129"/>
      <c r="R196" s="130">
        <f>SUM(R197:R201)</f>
        <v>7.5299999999999998E-4</v>
      </c>
      <c r="S196" s="129"/>
      <c r="T196" s="131">
        <f>SUM(T197:T201)</f>
        <v>0</v>
      </c>
      <c r="AR196" s="124" t="s">
        <v>77</v>
      </c>
      <c r="AT196" s="132" t="s">
        <v>68</v>
      </c>
      <c r="AU196" s="132" t="s">
        <v>77</v>
      </c>
      <c r="AY196" s="124" t="s">
        <v>152</v>
      </c>
      <c r="BK196" s="133">
        <f>SUM(BK197:BK201)</f>
        <v>0</v>
      </c>
    </row>
    <row r="197" spans="1:65" s="2" customFormat="1" ht="37.9" customHeight="1">
      <c r="A197" s="34"/>
      <c r="B197" s="136"/>
      <c r="C197" s="137" t="s">
        <v>322</v>
      </c>
      <c r="D197" s="137" t="s">
        <v>155</v>
      </c>
      <c r="E197" s="138" t="s">
        <v>323</v>
      </c>
      <c r="F197" s="139" t="s">
        <v>324</v>
      </c>
      <c r="G197" s="140" t="s">
        <v>82</v>
      </c>
      <c r="H197" s="141">
        <v>18.824999999999999</v>
      </c>
      <c r="I197" s="142"/>
      <c r="J197" s="143">
        <f>ROUND(I197*H197,2)</f>
        <v>0</v>
      </c>
      <c r="K197" s="139"/>
      <c r="L197" s="35"/>
      <c r="M197" s="144" t="s">
        <v>3</v>
      </c>
      <c r="N197" s="145" t="s">
        <v>40</v>
      </c>
      <c r="O197" s="55"/>
      <c r="P197" s="146">
        <f>O197*H197</f>
        <v>0</v>
      </c>
      <c r="Q197" s="146">
        <v>4.0000000000000003E-5</v>
      </c>
      <c r="R197" s="146">
        <f>Q197*H197</f>
        <v>7.5299999999999998E-4</v>
      </c>
      <c r="S197" s="146">
        <v>0</v>
      </c>
      <c r="T197" s="14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48" t="s">
        <v>158</v>
      </c>
      <c r="AT197" s="148" t="s">
        <v>155</v>
      </c>
      <c r="AU197" s="148" t="s">
        <v>79</v>
      </c>
      <c r="AY197" s="19" t="s">
        <v>152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9" t="s">
        <v>77</v>
      </c>
      <c r="BK197" s="149">
        <f>ROUND(I197*H197,2)</f>
        <v>0</v>
      </c>
      <c r="BL197" s="19" t="s">
        <v>158</v>
      </c>
      <c r="BM197" s="148" t="s">
        <v>325</v>
      </c>
    </row>
    <row r="198" spans="1:65" s="2" customFormat="1">
      <c r="A198" s="34"/>
      <c r="B198" s="35"/>
      <c r="C198" s="34"/>
      <c r="D198" s="150" t="s">
        <v>160</v>
      </c>
      <c r="E198" s="34"/>
      <c r="F198" s="151" t="s">
        <v>326</v>
      </c>
      <c r="G198" s="34"/>
      <c r="H198" s="34"/>
      <c r="I198" s="152"/>
      <c r="J198" s="34"/>
      <c r="K198" s="34"/>
      <c r="L198" s="35"/>
      <c r="M198" s="153"/>
      <c r="N198" s="154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160</v>
      </c>
      <c r="AU198" s="19" t="s">
        <v>79</v>
      </c>
    </row>
    <row r="199" spans="1:65" s="13" customFormat="1">
      <c r="B199" s="155"/>
      <c r="D199" s="156" t="s">
        <v>162</v>
      </c>
      <c r="E199" s="157" t="s">
        <v>3</v>
      </c>
      <c r="F199" s="158" t="s">
        <v>85</v>
      </c>
      <c r="H199" s="159">
        <v>3.8250000000000002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162</v>
      </c>
      <c r="AU199" s="157" t="s">
        <v>79</v>
      </c>
      <c r="AV199" s="13" t="s">
        <v>79</v>
      </c>
      <c r="AW199" s="13" t="s">
        <v>31</v>
      </c>
      <c r="AX199" s="13" t="s">
        <v>69</v>
      </c>
      <c r="AY199" s="157" t="s">
        <v>152</v>
      </c>
    </row>
    <row r="200" spans="1:65" s="13" customFormat="1">
      <c r="B200" s="155"/>
      <c r="D200" s="156" t="s">
        <v>162</v>
      </c>
      <c r="E200" s="157" t="s">
        <v>3</v>
      </c>
      <c r="F200" s="158" t="s">
        <v>327</v>
      </c>
      <c r="H200" s="159">
        <v>15</v>
      </c>
      <c r="I200" s="160"/>
      <c r="L200" s="155"/>
      <c r="M200" s="161"/>
      <c r="N200" s="162"/>
      <c r="O200" s="162"/>
      <c r="P200" s="162"/>
      <c r="Q200" s="162"/>
      <c r="R200" s="162"/>
      <c r="S200" s="162"/>
      <c r="T200" s="163"/>
      <c r="AT200" s="157" t="s">
        <v>162</v>
      </c>
      <c r="AU200" s="157" t="s">
        <v>79</v>
      </c>
      <c r="AV200" s="13" t="s">
        <v>79</v>
      </c>
      <c r="AW200" s="13" t="s">
        <v>31</v>
      </c>
      <c r="AX200" s="13" t="s">
        <v>69</v>
      </c>
      <c r="AY200" s="157" t="s">
        <v>152</v>
      </c>
    </row>
    <row r="201" spans="1:65" s="15" customFormat="1">
      <c r="B201" s="171"/>
      <c r="D201" s="156" t="s">
        <v>162</v>
      </c>
      <c r="E201" s="172" t="s">
        <v>3</v>
      </c>
      <c r="F201" s="173" t="s">
        <v>250</v>
      </c>
      <c r="H201" s="174">
        <v>18.824999999999999</v>
      </c>
      <c r="I201" s="175"/>
      <c r="L201" s="171"/>
      <c r="M201" s="176"/>
      <c r="N201" s="177"/>
      <c r="O201" s="177"/>
      <c r="P201" s="177"/>
      <c r="Q201" s="177"/>
      <c r="R201" s="177"/>
      <c r="S201" s="177"/>
      <c r="T201" s="178"/>
      <c r="AT201" s="172" t="s">
        <v>162</v>
      </c>
      <c r="AU201" s="172" t="s">
        <v>79</v>
      </c>
      <c r="AV201" s="15" t="s">
        <v>158</v>
      </c>
      <c r="AW201" s="15" t="s">
        <v>31</v>
      </c>
      <c r="AX201" s="15" t="s">
        <v>77</v>
      </c>
      <c r="AY201" s="172" t="s">
        <v>152</v>
      </c>
    </row>
    <row r="202" spans="1:65" s="12" customFormat="1" ht="22.9" customHeight="1">
      <c r="B202" s="123"/>
      <c r="D202" s="124" t="s">
        <v>68</v>
      </c>
      <c r="E202" s="134" t="s">
        <v>328</v>
      </c>
      <c r="F202" s="134" t="s">
        <v>329</v>
      </c>
      <c r="I202" s="126"/>
      <c r="J202" s="135">
        <f>BK202</f>
        <v>0</v>
      </c>
      <c r="L202" s="123"/>
      <c r="M202" s="128"/>
      <c r="N202" s="129"/>
      <c r="O202" s="129"/>
      <c r="P202" s="130">
        <f>SUM(P203:P205)</f>
        <v>0</v>
      </c>
      <c r="Q202" s="129"/>
      <c r="R202" s="130">
        <f>SUM(R203:R205)</f>
        <v>4.9724999999999997E-4</v>
      </c>
      <c r="S202" s="129"/>
      <c r="T202" s="131">
        <f>SUM(T203:T205)</f>
        <v>0</v>
      </c>
      <c r="AR202" s="124" t="s">
        <v>77</v>
      </c>
      <c r="AT202" s="132" t="s">
        <v>68</v>
      </c>
      <c r="AU202" s="132" t="s">
        <v>77</v>
      </c>
      <c r="AY202" s="124" t="s">
        <v>152</v>
      </c>
      <c r="BK202" s="133">
        <f>SUM(BK203:BK205)</f>
        <v>0</v>
      </c>
    </row>
    <row r="203" spans="1:65" s="2" customFormat="1" ht="37.9" customHeight="1">
      <c r="A203" s="34"/>
      <c r="B203" s="136"/>
      <c r="C203" s="137" t="s">
        <v>330</v>
      </c>
      <c r="D203" s="137" t="s">
        <v>155</v>
      </c>
      <c r="E203" s="138" t="s">
        <v>331</v>
      </c>
      <c r="F203" s="139" t="s">
        <v>332</v>
      </c>
      <c r="G203" s="140" t="s">
        <v>82</v>
      </c>
      <c r="H203" s="141">
        <v>3.8250000000000002</v>
      </c>
      <c r="I203" s="142"/>
      <c r="J203" s="143">
        <f>ROUND(I203*H203,2)</f>
        <v>0</v>
      </c>
      <c r="K203" s="139"/>
      <c r="L203" s="35"/>
      <c r="M203" s="144" t="s">
        <v>3</v>
      </c>
      <c r="N203" s="145" t="s">
        <v>40</v>
      </c>
      <c r="O203" s="55"/>
      <c r="P203" s="146">
        <f>O203*H203</f>
        <v>0</v>
      </c>
      <c r="Q203" s="146">
        <v>1.2999999999999999E-4</v>
      </c>
      <c r="R203" s="146">
        <f>Q203*H203</f>
        <v>4.9724999999999997E-4</v>
      </c>
      <c r="S203" s="146">
        <v>0</v>
      </c>
      <c r="T203" s="14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8" t="s">
        <v>158</v>
      </c>
      <c r="AT203" s="148" t="s">
        <v>155</v>
      </c>
      <c r="AU203" s="148" t="s">
        <v>79</v>
      </c>
      <c r="AY203" s="19" t="s">
        <v>152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9" t="s">
        <v>77</v>
      </c>
      <c r="BK203" s="149">
        <f>ROUND(I203*H203,2)</f>
        <v>0</v>
      </c>
      <c r="BL203" s="19" t="s">
        <v>158</v>
      </c>
      <c r="BM203" s="148" t="s">
        <v>333</v>
      </c>
    </row>
    <row r="204" spans="1:65" s="2" customFormat="1">
      <c r="A204" s="34"/>
      <c r="B204" s="35"/>
      <c r="C204" s="34"/>
      <c r="D204" s="150" t="s">
        <v>160</v>
      </c>
      <c r="E204" s="34"/>
      <c r="F204" s="151" t="s">
        <v>334</v>
      </c>
      <c r="G204" s="34"/>
      <c r="H204" s="34"/>
      <c r="I204" s="152"/>
      <c r="J204" s="34"/>
      <c r="K204" s="34"/>
      <c r="L204" s="35"/>
      <c r="M204" s="153"/>
      <c r="N204" s="154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160</v>
      </c>
      <c r="AU204" s="19" t="s">
        <v>79</v>
      </c>
    </row>
    <row r="205" spans="1:65" s="13" customFormat="1">
      <c r="B205" s="155"/>
      <c r="D205" s="156" t="s">
        <v>162</v>
      </c>
      <c r="E205" s="157" t="s">
        <v>3</v>
      </c>
      <c r="F205" s="158" t="s">
        <v>85</v>
      </c>
      <c r="H205" s="159">
        <v>3.8250000000000002</v>
      </c>
      <c r="I205" s="160"/>
      <c r="L205" s="155"/>
      <c r="M205" s="161"/>
      <c r="N205" s="162"/>
      <c r="O205" s="162"/>
      <c r="P205" s="162"/>
      <c r="Q205" s="162"/>
      <c r="R205" s="162"/>
      <c r="S205" s="162"/>
      <c r="T205" s="163"/>
      <c r="AT205" s="157" t="s">
        <v>162</v>
      </c>
      <c r="AU205" s="157" t="s">
        <v>79</v>
      </c>
      <c r="AV205" s="13" t="s">
        <v>79</v>
      </c>
      <c r="AW205" s="13" t="s">
        <v>31</v>
      </c>
      <c r="AX205" s="13" t="s">
        <v>77</v>
      </c>
      <c r="AY205" s="157" t="s">
        <v>152</v>
      </c>
    </row>
    <row r="206" spans="1:65" s="12" customFormat="1" ht="22.9" customHeight="1">
      <c r="B206" s="123"/>
      <c r="D206" s="124" t="s">
        <v>68</v>
      </c>
      <c r="E206" s="134" t="s">
        <v>335</v>
      </c>
      <c r="F206" s="134" t="s">
        <v>336</v>
      </c>
      <c r="I206" s="126"/>
      <c r="J206" s="135">
        <f>BK206</f>
        <v>0</v>
      </c>
      <c r="L206" s="123"/>
      <c r="M206" s="128"/>
      <c r="N206" s="129"/>
      <c r="O206" s="129"/>
      <c r="P206" s="130">
        <f>SUM(P207:P208)</f>
        <v>0</v>
      </c>
      <c r="Q206" s="129"/>
      <c r="R206" s="130">
        <f>SUM(R207:R208)</f>
        <v>0</v>
      </c>
      <c r="S206" s="129"/>
      <c r="T206" s="131">
        <f>SUM(T207:T208)</f>
        <v>0</v>
      </c>
      <c r="AR206" s="124" t="s">
        <v>77</v>
      </c>
      <c r="AT206" s="132" t="s">
        <v>68</v>
      </c>
      <c r="AU206" s="132" t="s">
        <v>77</v>
      </c>
      <c r="AY206" s="124" t="s">
        <v>152</v>
      </c>
      <c r="BK206" s="133">
        <f>SUM(BK207:BK208)</f>
        <v>0</v>
      </c>
    </row>
    <row r="207" spans="1:65" s="2" customFormat="1" ht="62.65" customHeight="1">
      <c r="A207" s="34"/>
      <c r="B207" s="136"/>
      <c r="C207" s="137" t="s">
        <v>337</v>
      </c>
      <c r="D207" s="137" t="s">
        <v>155</v>
      </c>
      <c r="E207" s="138" t="s">
        <v>338</v>
      </c>
      <c r="F207" s="139" t="s">
        <v>339</v>
      </c>
      <c r="G207" s="140" t="s">
        <v>285</v>
      </c>
      <c r="H207" s="141">
        <v>0.13100000000000001</v>
      </c>
      <c r="I207" s="142"/>
      <c r="J207" s="143">
        <f>ROUND(I207*H207,2)</f>
        <v>0</v>
      </c>
      <c r="K207" s="139"/>
      <c r="L207" s="35"/>
      <c r="M207" s="144" t="s">
        <v>3</v>
      </c>
      <c r="N207" s="145" t="s">
        <v>40</v>
      </c>
      <c r="O207" s="55"/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48" t="s">
        <v>158</v>
      </c>
      <c r="AT207" s="148" t="s">
        <v>155</v>
      </c>
      <c r="AU207" s="148" t="s">
        <v>79</v>
      </c>
      <c r="AY207" s="19" t="s">
        <v>152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9" t="s">
        <v>77</v>
      </c>
      <c r="BK207" s="149">
        <f>ROUND(I207*H207,2)</f>
        <v>0</v>
      </c>
      <c r="BL207" s="19" t="s">
        <v>158</v>
      </c>
      <c r="BM207" s="148" t="s">
        <v>340</v>
      </c>
    </row>
    <row r="208" spans="1:65" s="2" customFormat="1">
      <c r="A208" s="34"/>
      <c r="B208" s="35"/>
      <c r="C208" s="34"/>
      <c r="D208" s="150" t="s">
        <v>160</v>
      </c>
      <c r="E208" s="34"/>
      <c r="F208" s="151" t="s">
        <v>341</v>
      </c>
      <c r="G208" s="34"/>
      <c r="H208" s="34"/>
      <c r="I208" s="152"/>
      <c r="J208" s="34"/>
      <c r="K208" s="34"/>
      <c r="L208" s="35"/>
      <c r="M208" s="153"/>
      <c r="N208" s="154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160</v>
      </c>
      <c r="AU208" s="19" t="s">
        <v>79</v>
      </c>
    </row>
    <row r="209" spans="1:65" s="12" customFormat="1" ht="25.9" customHeight="1">
      <c r="B209" s="123"/>
      <c r="D209" s="124" t="s">
        <v>68</v>
      </c>
      <c r="E209" s="125" t="s">
        <v>342</v>
      </c>
      <c r="F209" s="125" t="s">
        <v>343</v>
      </c>
      <c r="I209" s="126"/>
      <c r="J209" s="127">
        <f>BK209</f>
        <v>0</v>
      </c>
      <c r="L209" s="123"/>
      <c r="M209" s="128"/>
      <c r="N209" s="129"/>
      <c r="O209" s="129"/>
      <c r="P209" s="130">
        <f>P210+P222+P238+P266+P275+P282+P304+P316+P353+P392</f>
        <v>0</v>
      </c>
      <c r="Q209" s="129"/>
      <c r="R209" s="130">
        <f>R210+R222+R238+R266+R275+R282+R304+R316+R353+R392</f>
        <v>0.92451396699999988</v>
      </c>
      <c r="S209" s="129"/>
      <c r="T209" s="131">
        <f>T210+T222+T238+T266+T275+T282+T304+T316+T353+T392</f>
        <v>0</v>
      </c>
      <c r="AR209" s="124" t="s">
        <v>79</v>
      </c>
      <c r="AT209" s="132" t="s">
        <v>68</v>
      </c>
      <c r="AU209" s="132" t="s">
        <v>69</v>
      </c>
      <c r="AY209" s="124" t="s">
        <v>152</v>
      </c>
      <c r="BK209" s="133">
        <f>BK210+BK222+BK238+BK266+BK275+BK282+BK304+BK316+BK353+BK392</f>
        <v>0</v>
      </c>
    </row>
    <row r="210" spans="1:65" s="12" customFormat="1" ht="22.9" customHeight="1">
      <c r="B210" s="123"/>
      <c r="D210" s="124" t="s">
        <v>68</v>
      </c>
      <c r="E210" s="134" t="s">
        <v>344</v>
      </c>
      <c r="F210" s="134" t="s">
        <v>345</v>
      </c>
      <c r="I210" s="126"/>
      <c r="J210" s="135">
        <f>BK210</f>
        <v>0</v>
      </c>
      <c r="L210" s="123"/>
      <c r="M210" s="128"/>
      <c r="N210" s="129"/>
      <c r="O210" s="129"/>
      <c r="P210" s="130">
        <f>SUM(P211:P221)</f>
        <v>0</v>
      </c>
      <c r="Q210" s="129"/>
      <c r="R210" s="130">
        <f>SUM(R211:R221)</f>
        <v>2.3093499999999999E-3</v>
      </c>
      <c r="S210" s="129"/>
      <c r="T210" s="131">
        <f>SUM(T211:T221)</f>
        <v>0</v>
      </c>
      <c r="AR210" s="124" t="s">
        <v>79</v>
      </c>
      <c r="AT210" s="132" t="s">
        <v>68</v>
      </c>
      <c r="AU210" s="132" t="s">
        <v>77</v>
      </c>
      <c r="AY210" s="124" t="s">
        <v>152</v>
      </c>
      <c r="BK210" s="133">
        <f>SUM(BK211:BK221)</f>
        <v>0</v>
      </c>
    </row>
    <row r="211" spans="1:65" s="2" customFormat="1" ht="49.15" customHeight="1">
      <c r="A211" s="34"/>
      <c r="B211" s="136"/>
      <c r="C211" s="137" t="s">
        <v>346</v>
      </c>
      <c r="D211" s="137" t="s">
        <v>155</v>
      </c>
      <c r="E211" s="138" t="s">
        <v>347</v>
      </c>
      <c r="F211" s="139" t="s">
        <v>348</v>
      </c>
      <c r="G211" s="140" t="s">
        <v>285</v>
      </c>
      <c r="H211" s="141">
        <v>2E-3</v>
      </c>
      <c r="I211" s="142"/>
      <c r="J211" s="143">
        <f>ROUND(I211*H211,2)</f>
        <v>0</v>
      </c>
      <c r="K211" s="139"/>
      <c r="L211" s="35"/>
      <c r="M211" s="144" t="s">
        <v>3</v>
      </c>
      <c r="N211" s="145" t="s">
        <v>40</v>
      </c>
      <c r="O211" s="55"/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8" t="s">
        <v>182</v>
      </c>
      <c r="AT211" s="148" t="s">
        <v>155</v>
      </c>
      <c r="AU211" s="148" t="s">
        <v>79</v>
      </c>
      <c r="AY211" s="19" t="s">
        <v>152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9" t="s">
        <v>77</v>
      </c>
      <c r="BK211" s="149">
        <f>ROUND(I211*H211,2)</f>
        <v>0</v>
      </c>
      <c r="BL211" s="19" t="s">
        <v>182</v>
      </c>
      <c r="BM211" s="148" t="s">
        <v>349</v>
      </c>
    </row>
    <row r="212" spans="1:65" s="2" customFormat="1">
      <c r="A212" s="34"/>
      <c r="B212" s="35"/>
      <c r="C212" s="34"/>
      <c r="D212" s="150" t="s">
        <v>160</v>
      </c>
      <c r="E212" s="34"/>
      <c r="F212" s="151" t="s">
        <v>350</v>
      </c>
      <c r="G212" s="34"/>
      <c r="H212" s="34"/>
      <c r="I212" s="152"/>
      <c r="J212" s="34"/>
      <c r="K212" s="34"/>
      <c r="L212" s="35"/>
      <c r="M212" s="153"/>
      <c r="N212" s="154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160</v>
      </c>
      <c r="AU212" s="19" t="s">
        <v>79</v>
      </c>
    </row>
    <row r="213" spans="1:65" s="2" customFormat="1" ht="21.75" customHeight="1">
      <c r="A213" s="34"/>
      <c r="B213" s="136"/>
      <c r="C213" s="137" t="s">
        <v>351</v>
      </c>
      <c r="D213" s="137" t="s">
        <v>155</v>
      </c>
      <c r="E213" s="138" t="s">
        <v>352</v>
      </c>
      <c r="F213" s="139" t="s">
        <v>353</v>
      </c>
      <c r="G213" s="140" t="s">
        <v>204</v>
      </c>
      <c r="H213" s="141">
        <v>2.5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4.7649999999999998E-4</v>
      </c>
      <c r="R213" s="146">
        <f>Q213*H213</f>
        <v>1.19125E-3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182</v>
      </c>
      <c r="AT213" s="148" t="s">
        <v>155</v>
      </c>
      <c r="AU213" s="148" t="s">
        <v>79</v>
      </c>
      <c r="AY213" s="19" t="s">
        <v>152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77</v>
      </c>
      <c r="BK213" s="149">
        <f>ROUND(I213*H213,2)</f>
        <v>0</v>
      </c>
      <c r="BL213" s="19" t="s">
        <v>182</v>
      </c>
      <c r="BM213" s="148" t="s">
        <v>354</v>
      </c>
    </row>
    <row r="214" spans="1:65" s="2" customFormat="1">
      <c r="A214" s="34"/>
      <c r="B214" s="35"/>
      <c r="C214" s="34"/>
      <c r="D214" s="150" t="s">
        <v>160</v>
      </c>
      <c r="E214" s="34"/>
      <c r="F214" s="151" t="s">
        <v>355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160</v>
      </c>
      <c r="AU214" s="19" t="s">
        <v>79</v>
      </c>
    </row>
    <row r="215" spans="1:65" s="2" customFormat="1" ht="21.75" customHeight="1">
      <c r="A215" s="34"/>
      <c r="B215" s="136"/>
      <c r="C215" s="137" t="s">
        <v>356</v>
      </c>
      <c r="D215" s="137" t="s">
        <v>155</v>
      </c>
      <c r="E215" s="138" t="s">
        <v>357</v>
      </c>
      <c r="F215" s="139" t="s">
        <v>358</v>
      </c>
      <c r="G215" s="140" t="s">
        <v>204</v>
      </c>
      <c r="H215" s="141">
        <v>0.5</v>
      </c>
      <c r="I215" s="142"/>
      <c r="J215" s="143">
        <f>ROUND(I215*H215,2)</f>
        <v>0</v>
      </c>
      <c r="K215" s="139"/>
      <c r="L215" s="35"/>
      <c r="M215" s="144" t="s">
        <v>3</v>
      </c>
      <c r="N215" s="145" t="s">
        <v>40</v>
      </c>
      <c r="O215" s="55"/>
      <c r="P215" s="146">
        <f>O215*H215</f>
        <v>0</v>
      </c>
      <c r="Q215" s="146">
        <v>2.2361999999999998E-3</v>
      </c>
      <c r="R215" s="146">
        <f>Q215*H215</f>
        <v>1.1180999999999999E-3</v>
      </c>
      <c r="S215" s="146">
        <v>0</v>
      </c>
      <c r="T215" s="14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48" t="s">
        <v>182</v>
      </c>
      <c r="AT215" s="148" t="s">
        <v>155</v>
      </c>
      <c r="AU215" s="148" t="s">
        <v>79</v>
      </c>
      <c r="AY215" s="19" t="s">
        <v>152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9" t="s">
        <v>77</v>
      </c>
      <c r="BK215" s="149">
        <f>ROUND(I215*H215,2)</f>
        <v>0</v>
      </c>
      <c r="BL215" s="19" t="s">
        <v>182</v>
      </c>
      <c r="BM215" s="148" t="s">
        <v>359</v>
      </c>
    </row>
    <row r="216" spans="1:65" s="2" customFormat="1">
      <c r="A216" s="34"/>
      <c r="B216" s="35"/>
      <c r="C216" s="34"/>
      <c r="D216" s="150" t="s">
        <v>160</v>
      </c>
      <c r="E216" s="34"/>
      <c r="F216" s="151" t="s">
        <v>360</v>
      </c>
      <c r="G216" s="34"/>
      <c r="H216" s="34"/>
      <c r="I216" s="152"/>
      <c r="J216" s="34"/>
      <c r="K216" s="34"/>
      <c r="L216" s="35"/>
      <c r="M216" s="153"/>
      <c r="N216" s="154"/>
      <c r="O216" s="55"/>
      <c r="P216" s="55"/>
      <c r="Q216" s="55"/>
      <c r="R216" s="55"/>
      <c r="S216" s="55"/>
      <c r="T216" s="5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160</v>
      </c>
      <c r="AU216" s="19" t="s">
        <v>79</v>
      </c>
    </row>
    <row r="217" spans="1:65" s="2" customFormat="1" ht="24.2" customHeight="1">
      <c r="A217" s="34"/>
      <c r="B217" s="136"/>
      <c r="C217" s="137" t="s">
        <v>361</v>
      </c>
      <c r="D217" s="137" t="s">
        <v>155</v>
      </c>
      <c r="E217" s="138" t="s">
        <v>362</v>
      </c>
      <c r="F217" s="139" t="s">
        <v>363</v>
      </c>
      <c r="G217" s="140" t="s">
        <v>176</v>
      </c>
      <c r="H217" s="141">
        <v>1</v>
      </c>
      <c r="I217" s="142"/>
      <c r="J217" s="143">
        <f>ROUND(I217*H217,2)</f>
        <v>0</v>
      </c>
      <c r="K217" s="139"/>
      <c r="L217" s="35"/>
      <c r="M217" s="144" t="s">
        <v>3</v>
      </c>
      <c r="N217" s="145" t="s">
        <v>40</v>
      </c>
      <c r="O217" s="55"/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48" t="s">
        <v>182</v>
      </c>
      <c r="AT217" s="148" t="s">
        <v>155</v>
      </c>
      <c r="AU217" s="148" t="s">
        <v>79</v>
      </c>
      <c r="AY217" s="19" t="s">
        <v>152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9" t="s">
        <v>77</v>
      </c>
      <c r="BK217" s="149">
        <f>ROUND(I217*H217,2)</f>
        <v>0</v>
      </c>
      <c r="BL217" s="19" t="s">
        <v>182</v>
      </c>
      <c r="BM217" s="148" t="s">
        <v>364</v>
      </c>
    </row>
    <row r="218" spans="1:65" s="2" customFormat="1">
      <c r="A218" s="34"/>
      <c r="B218" s="35"/>
      <c r="C218" s="34"/>
      <c r="D218" s="150" t="s">
        <v>160</v>
      </c>
      <c r="E218" s="34"/>
      <c r="F218" s="151" t="s">
        <v>365</v>
      </c>
      <c r="G218" s="34"/>
      <c r="H218" s="34"/>
      <c r="I218" s="152"/>
      <c r="J218" s="34"/>
      <c r="K218" s="34"/>
      <c r="L218" s="35"/>
      <c r="M218" s="153"/>
      <c r="N218" s="154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160</v>
      </c>
      <c r="AU218" s="19" t="s">
        <v>79</v>
      </c>
    </row>
    <row r="219" spans="1:65" s="2" customFormat="1" ht="24.2" customHeight="1">
      <c r="A219" s="34"/>
      <c r="B219" s="136"/>
      <c r="C219" s="137" t="s">
        <v>366</v>
      </c>
      <c r="D219" s="137" t="s">
        <v>155</v>
      </c>
      <c r="E219" s="138" t="s">
        <v>367</v>
      </c>
      <c r="F219" s="139" t="s">
        <v>368</v>
      </c>
      <c r="G219" s="140" t="s">
        <v>176</v>
      </c>
      <c r="H219" s="141">
        <v>1</v>
      </c>
      <c r="I219" s="142"/>
      <c r="J219" s="143">
        <f>ROUND(I219*H219,2)</f>
        <v>0</v>
      </c>
      <c r="K219" s="139"/>
      <c r="L219" s="35"/>
      <c r="M219" s="144" t="s">
        <v>3</v>
      </c>
      <c r="N219" s="145" t="s">
        <v>40</v>
      </c>
      <c r="O219" s="55"/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48" t="s">
        <v>182</v>
      </c>
      <c r="AT219" s="148" t="s">
        <v>155</v>
      </c>
      <c r="AU219" s="148" t="s">
        <v>79</v>
      </c>
      <c r="AY219" s="19" t="s">
        <v>152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9" t="s">
        <v>77</v>
      </c>
      <c r="BK219" s="149">
        <f>ROUND(I219*H219,2)</f>
        <v>0</v>
      </c>
      <c r="BL219" s="19" t="s">
        <v>182</v>
      </c>
      <c r="BM219" s="148" t="s">
        <v>369</v>
      </c>
    </row>
    <row r="220" spans="1:65" s="2" customFormat="1">
      <c r="A220" s="34"/>
      <c r="B220" s="35"/>
      <c r="C220" s="34"/>
      <c r="D220" s="150" t="s">
        <v>160</v>
      </c>
      <c r="E220" s="34"/>
      <c r="F220" s="151" t="s">
        <v>370</v>
      </c>
      <c r="G220" s="34"/>
      <c r="H220" s="34"/>
      <c r="I220" s="152"/>
      <c r="J220" s="34"/>
      <c r="K220" s="34"/>
      <c r="L220" s="35"/>
      <c r="M220" s="153"/>
      <c r="N220" s="154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160</v>
      </c>
      <c r="AU220" s="19" t="s">
        <v>79</v>
      </c>
    </row>
    <row r="221" spans="1:65" s="2" customFormat="1" ht="24.2" customHeight="1">
      <c r="A221" s="34"/>
      <c r="B221" s="136"/>
      <c r="C221" s="137" t="s">
        <v>371</v>
      </c>
      <c r="D221" s="137" t="s">
        <v>155</v>
      </c>
      <c r="E221" s="138" t="s">
        <v>372</v>
      </c>
      <c r="F221" s="139" t="s">
        <v>373</v>
      </c>
      <c r="G221" s="140" t="s">
        <v>374</v>
      </c>
      <c r="H221" s="141">
        <v>1</v>
      </c>
      <c r="I221" s="142"/>
      <c r="J221" s="143">
        <f>ROUND(I221*H221,2)</f>
        <v>0</v>
      </c>
      <c r="K221" s="139" t="s">
        <v>375</v>
      </c>
      <c r="L221" s="35"/>
      <c r="M221" s="144" t="s">
        <v>3</v>
      </c>
      <c r="N221" s="145" t="s">
        <v>40</v>
      </c>
      <c r="O221" s="55"/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48" t="s">
        <v>182</v>
      </c>
      <c r="AT221" s="148" t="s">
        <v>155</v>
      </c>
      <c r="AU221" s="148" t="s">
        <v>79</v>
      </c>
      <c r="AY221" s="19" t="s">
        <v>152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9" t="s">
        <v>77</v>
      </c>
      <c r="BK221" s="149">
        <f>ROUND(I221*H221,2)</f>
        <v>0</v>
      </c>
      <c r="BL221" s="19" t="s">
        <v>182</v>
      </c>
      <c r="BM221" s="148" t="s">
        <v>376</v>
      </c>
    </row>
    <row r="222" spans="1:65" s="12" customFormat="1" ht="22.9" customHeight="1">
      <c r="B222" s="123"/>
      <c r="D222" s="124" t="s">
        <v>68</v>
      </c>
      <c r="E222" s="134" t="s">
        <v>377</v>
      </c>
      <c r="F222" s="134" t="s">
        <v>378</v>
      </c>
      <c r="I222" s="126"/>
      <c r="J222" s="135">
        <f>BK222</f>
        <v>0</v>
      </c>
      <c r="L222" s="123"/>
      <c r="M222" s="128"/>
      <c r="N222" s="129"/>
      <c r="O222" s="129"/>
      <c r="P222" s="130">
        <f>SUM(P223:P237)</f>
        <v>0</v>
      </c>
      <c r="Q222" s="129"/>
      <c r="R222" s="130">
        <f>SUM(R223:R237)</f>
        <v>1.4757679499999999E-2</v>
      </c>
      <c r="S222" s="129"/>
      <c r="T222" s="131">
        <f>SUM(T223:T237)</f>
        <v>0</v>
      </c>
      <c r="AR222" s="124" t="s">
        <v>79</v>
      </c>
      <c r="AT222" s="132" t="s">
        <v>68</v>
      </c>
      <c r="AU222" s="132" t="s">
        <v>77</v>
      </c>
      <c r="AY222" s="124" t="s">
        <v>152</v>
      </c>
      <c r="BK222" s="133">
        <f>SUM(BK223:BK237)</f>
        <v>0</v>
      </c>
    </row>
    <row r="223" spans="1:65" s="2" customFormat="1" ht="49.15" customHeight="1">
      <c r="A223" s="34"/>
      <c r="B223" s="136"/>
      <c r="C223" s="137" t="s">
        <v>379</v>
      </c>
      <c r="D223" s="137" t="s">
        <v>155</v>
      </c>
      <c r="E223" s="138" t="s">
        <v>380</v>
      </c>
      <c r="F223" s="139" t="s">
        <v>381</v>
      </c>
      <c r="G223" s="140" t="s">
        <v>285</v>
      </c>
      <c r="H223" s="141">
        <v>1.4999999999999999E-2</v>
      </c>
      <c r="I223" s="142"/>
      <c r="J223" s="143">
        <f>ROUND(I223*H223,2)</f>
        <v>0</v>
      </c>
      <c r="K223" s="139"/>
      <c r="L223" s="35"/>
      <c r="M223" s="144" t="s">
        <v>3</v>
      </c>
      <c r="N223" s="145" t="s">
        <v>40</v>
      </c>
      <c r="O223" s="55"/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48" t="s">
        <v>182</v>
      </c>
      <c r="AT223" s="148" t="s">
        <v>155</v>
      </c>
      <c r="AU223" s="148" t="s">
        <v>79</v>
      </c>
      <c r="AY223" s="19" t="s">
        <v>152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9" t="s">
        <v>77</v>
      </c>
      <c r="BK223" s="149">
        <f>ROUND(I223*H223,2)</f>
        <v>0</v>
      </c>
      <c r="BL223" s="19" t="s">
        <v>182</v>
      </c>
      <c r="BM223" s="148" t="s">
        <v>382</v>
      </c>
    </row>
    <row r="224" spans="1:65" s="2" customFormat="1">
      <c r="A224" s="34"/>
      <c r="B224" s="35"/>
      <c r="C224" s="34"/>
      <c r="D224" s="150" t="s">
        <v>160</v>
      </c>
      <c r="E224" s="34"/>
      <c r="F224" s="151" t="s">
        <v>383</v>
      </c>
      <c r="G224" s="34"/>
      <c r="H224" s="34"/>
      <c r="I224" s="152"/>
      <c r="J224" s="34"/>
      <c r="K224" s="34"/>
      <c r="L224" s="35"/>
      <c r="M224" s="153"/>
      <c r="N224" s="154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160</v>
      </c>
      <c r="AU224" s="19" t="s">
        <v>79</v>
      </c>
    </row>
    <row r="225" spans="1:65" s="2" customFormat="1" ht="33" customHeight="1">
      <c r="A225" s="34"/>
      <c r="B225" s="136"/>
      <c r="C225" s="137" t="s">
        <v>384</v>
      </c>
      <c r="D225" s="137" t="s">
        <v>155</v>
      </c>
      <c r="E225" s="138" t="s">
        <v>385</v>
      </c>
      <c r="F225" s="139" t="s">
        <v>386</v>
      </c>
      <c r="G225" s="140" t="s">
        <v>204</v>
      </c>
      <c r="H225" s="141">
        <v>9</v>
      </c>
      <c r="I225" s="142"/>
      <c r="J225" s="143">
        <f>ROUND(I225*H225,2)</f>
        <v>0</v>
      </c>
      <c r="K225" s="139"/>
      <c r="L225" s="35"/>
      <c r="M225" s="144" t="s">
        <v>3</v>
      </c>
      <c r="N225" s="145" t="s">
        <v>40</v>
      </c>
      <c r="O225" s="55"/>
      <c r="P225" s="146">
        <f>O225*H225</f>
        <v>0</v>
      </c>
      <c r="Q225" s="146">
        <v>9.76972E-4</v>
      </c>
      <c r="R225" s="146">
        <f>Q225*H225</f>
        <v>8.7927479999999995E-3</v>
      </c>
      <c r="S225" s="146">
        <v>0</v>
      </c>
      <c r="T225" s="14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48" t="s">
        <v>182</v>
      </c>
      <c r="AT225" s="148" t="s">
        <v>155</v>
      </c>
      <c r="AU225" s="148" t="s">
        <v>79</v>
      </c>
      <c r="AY225" s="19" t="s">
        <v>152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9" t="s">
        <v>77</v>
      </c>
      <c r="BK225" s="149">
        <f>ROUND(I225*H225,2)</f>
        <v>0</v>
      </c>
      <c r="BL225" s="19" t="s">
        <v>182</v>
      </c>
      <c r="BM225" s="148" t="s">
        <v>387</v>
      </c>
    </row>
    <row r="226" spans="1:65" s="2" customFormat="1">
      <c r="A226" s="34"/>
      <c r="B226" s="35"/>
      <c r="C226" s="34"/>
      <c r="D226" s="150" t="s">
        <v>160</v>
      </c>
      <c r="E226" s="34"/>
      <c r="F226" s="151" t="s">
        <v>388</v>
      </c>
      <c r="G226" s="34"/>
      <c r="H226" s="34"/>
      <c r="I226" s="152"/>
      <c r="J226" s="34"/>
      <c r="K226" s="34"/>
      <c r="L226" s="35"/>
      <c r="M226" s="153"/>
      <c r="N226" s="154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160</v>
      </c>
      <c r="AU226" s="19" t="s">
        <v>79</v>
      </c>
    </row>
    <row r="227" spans="1:65" s="2" customFormat="1" ht="24.2" customHeight="1">
      <c r="A227" s="34"/>
      <c r="B227" s="136"/>
      <c r="C227" s="137" t="s">
        <v>389</v>
      </c>
      <c r="D227" s="137" t="s">
        <v>155</v>
      </c>
      <c r="E227" s="138" t="s">
        <v>390</v>
      </c>
      <c r="F227" s="139" t="s">
        <v>391</v>
      </c>
      <c r="G227" s="140" t="s">
        <v>176</v>
      </c>
      <c r="H227" s="141">
        <v>3</v>
      </c>
      <c r="I227" s="142"/>
      <c r="J227" s="143">
        <f>ROUND(I227*H227,2)</f>
        <v>0</v>
      </c>
      <c r="K227" s="139"/>
      <c r="L227" s="35"/>
      <c r="M227" s="144" t="s">
        <v>3</v>
      </c>
      <c r="N227" s="145" t="s">
        <v>40</v>
      </c>
      <c r="O227" s="55"/>
      <c r="P227" s="146">
        <f>O227*H227</f>
        <v>0</v>
      </c>
      <c r="Q227" s="146">
        <v>1.2999999999999999E-4</v>
      </c>
      <c r="R227" s="146">
        <f>Q227*H227</f>
        <v>3.8999999999999994E-4</v>
      </c>
      <c r="S227" s="146">
        <v>0</v>
      </c>
      <c r="T227" s="14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48" t="s">
        <v>182</v>
      </c>
      <c r="AT227" s="148" t="s">
        <v>155</v>
      </c>
      <c r="AU227" s="148" t="s">
        <v>79</v>
      </c>
      <c r="AY227" s="19" t="s">
        <v>152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9" t="s">
        <v>77</v>
      </c>
      <c r="BK227" s="149">
        <f>ROUND(I227*H227,2)</f>
        <v>0</v>
      </c>
      <c r="BL227" s="19" t="s">
        <v>182</v>
      </c>
      <c r="BM227" s="148" t="s">
        <v>392</v>
      </c>
    </row>
    <row r="228" spans="1:65" s="2" customFormat="1">
      <c r="A228" s="34"/>
      <c r="B228" s="35"/>
      <c r="C228" s="34"/>
      <c r="D228" s="150" t="s">
        <v>160</v>
      </c>
      <c r="E228" s="34"/>
      <c r="F228" s="151" t="s">
        <v>393</v>
      </c>
      <c r="G228" s="34"/>
      <c r="H228" s="34"/>
      <c r="I228" s="152"/>
      <c r="J228" s="34"/>
      <c r="K228" s="34"/>
      <c r="L228" s="35"/>
      <c r="M228" s="153"/>
      <c r="N228" s="154"/>
      <c r="O228" s="55"/>
      <c r="P228" s="55"/>
      <c r="Q228" s="55"/>
      <c r="R228" s="55"/>
      <c r="S228" s="55"/>
      <c r="T228" s="56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160</v>
      </c>
      <c r="AU228" s="19" t="s">
        <v>79</v>
      </c>
    </row>
    <row r="229" spans="1:65" s="2" customFormat="1" ht="37.9" customHeight="1">
      <c r="A229" s="34"/>
      <c r="B229" s="136"/>
      <c r="C229" s="137" t="s">
        <v>394</v>
      </c>
      <c r="D229" s="137" t="s">
        <v>155</v>
      </c>
      <c r="E229" s="138" t="s">
        <v>395</v>
      </c>
      <c r="F229" s="139" t="s">
        <v>396</v>
      </c>
      <c r="G229" s="140" t="s">
        <v>204</v>
      </c>
      <c r="H229" s="141">
        <v>9</v>
      </c>
      <c r="I229" s="142"/>
      <c r="J229" s="143">
        <f>ROUND(I229*H229,2)</f>
        <v>0</v>
      </c>
      <c r="K229" s="139"/>
      <c r="L229" s="35"/>
      <c r="M229" s="144" t="s">
        <v>3</v>
      </c>
      <c r="N229" s="145" t="s">
        <v>40</v>
      </c>
      <c r="O229" s="55"/>
      <c r="P229" s="146">
        <f>O229*H229</f>
        <v>0</v>
      </c>
      <c r="Q229" s="146">
        <v>1.8972349999999999E-4</v>
      </c>
      <c r="R229" s="146">
        <f>Q229*H229</f>
        <v>1.7075114999999998E-3</v>
      </c>
      <c r="S229" s="146">
        <v>0</v>
      </c>
      <c r="T229" s="14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48" t="s">
        <v>182</v>
      </c>
      <c r="AT229" s="148" t="s">
        <v>155</v>
      </c>
      <c r="AU229" s="148" t="s">
        <v>79</v>
      </c>
      <c r="AY229" s="19" t="s">
        <v>152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9" t="s">
        <v>77</v>
      </c>
      <c r="BK229" s="149">
        <f>ROUND(I229*H229,2)</f>
        <v>0</v>
      </c>
      <c r="BL229" s="19" t="s">
        <v>182</v>
      </c>
      <c r="BM229" s="148" t="s">
        <v>397</v>
      </c>
    </row>
    <row r="230" spans="1:65" s="2" customFormat="1">
      <c r="A230" s="34"/>
      <c r="B230" s="35"/>
      <c r="C230" s="34"/>
      <c r="D230" s="150" t="s">
        <v>160</v>
      </c>
      <c r="E230" s="34"/>
      <c r="F230" s="151" t="s">
        <v>398</v>
      </c>
      <c r="G230" s="34"/>
      <c r="H230" s="34"/>
      <c r="I230" s="152"/>
      <c r="J230" s="34"/>
      <c r="K230" s="34"/>
      <c r="L230" s="35"/>
      <c r="M230" s="153"/>
      <c r="N230" s="154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160</v>
      </c>
      <c r="AU230" s="19" t="s">
        <v>79</v>
      </c>
    </row>
    <row r="231" spans="1:65" s="2" customFormat="1" ht="33" customHeight="1">
      <c r="A231" s="34"/>
      <c r="B231" s="136"/>
      <c r="C231" s="137" t="s">
        <v>399</v>
      </c>
      <c r="D231" s="137" t="s">
        <v>155</v>
      </c>
      <c r="E231" s="138" t="s">
        <v>400</v>
      </c>
      <c r="F231" s="139" t="s">
        <v>401</v>
      </c>
      <c r="G231" s="140" t="s">
        <v>204</v>
      </c>
      <c r="H231" s="141">
        <v>9</v>
      </c>
      <c r="I231" s="142"/>
      <c r="J231" s="143">
        <f>ROUND(I231*H231,2)</f>
        <v>0</v>
      </c>
      <c r="K231" s="139"/>
      <c r="L231" s="35"/>
      <c r="M231" s="144" t="s">
        <v>3</v>
      </c>
      <c r="N231" s="145" t="s">
        <v>40</v>
      </c>
      <c r="O231" s="55"/>
      <c r="P231" s="146">
        <f>O231*H231</f>
        <v>0</v>
      </c>
      <c r="Q231" s="146">
        <v>1.0000000000000001E-5</v>
      </c>
      <c r="R231" s="146">
        <f>Q231*H231</f>
        <v>9.0000000000000006E-5</v>
      </c>
      <c r="S231" s="146">
        <v>0</v>
      </c>
      <c r="T231" s="14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48" t="s">
        <v>182</v>
      </c>
      <c r="AT231" s="148" t="s">
        <v>155</v>
      </c>
      <c r="AU231" s="148" t="s">
        <v>79</v>
      </c>
      <c r="AY231" s="19" t="s">
        <v>152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9" t="s">
        <v>77</v>
      </c>
      <c r="BK231" s="149">
        <f>ROUND(I231*H231,2)</f>
        <v>0</v>
      </c>
      <c r="BL231" s="19" t="s">
        <v>182</v>
      </c>
      <c r="BM231" s="148" t="s">
        <v>402</v>
      </c>
    </row>
    <row r="232" spans="1:65" s="2" customFormat="1">
      <c r="A232" s="34"/>
      <c r="B232" s="35"/>
      <c r="C232" s="34"/>
      <c r="D232" s="150" t="s">
        <v>160</v>
      </c>
      <c r="E232" s="34"/>
      <c r="F232" s="151" t="s">
        <v>403</v>
      </c>
      <c r="G232" s="34"/>
      <c r="H232" s="34"/>
      <c r="I232" s="152"/>
      <c r="J232" s="34"/>
      <c r="K232" s="34"/>
      <c r="L232" s="35"/>
      <c r="M232" s="153"/>
      <c r="N232" s="154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160</v>
      </c>
      <c r="AU232" s="19" t="s">
        <v>79</v>
      </c>
    </row>
    <row r="233" spans="1:65" s="2" customFormat="1" ht="24.2" customHeight="1">
      <c r="A233" s="34"/>
      <c r="B233" s="136"/>
      <c r="C233" s="137" t="s">
        <v>404</v>
      </c>
      <c r="D233" s="137" t="s">
        <v>155</v>
      </c>
      <c r="E233" s="138" t="s">
        <v>405</v>
      </c>
      <c r="F233" s="139" t="s">
        <v>406</v>
      </c>
      <c r="G233" s="140" t="s">
        <v>188</v>
      </c>
      <c r="H233" s="141">
        <v>3</v>
      </c>
      <c r="I233" s="142"/>
      <c r="J233" s="143">
        <f>ROUND(I233*H233,2)</f>
        <v>0</v>
      </c>
      <c r="K233" s="139"/>
      <c r="L233" s="35"/>
      <c r="M233" s="144" t="s">
        <v>3</v>
      </c>
      <c r="N233" s="145" t="s">
        <v>40</v>
      </c>
      <c r="O233" s="55"/>
      <c r="P233" s="146">
        <f>O233*H233</f>
        <v>0</v>
      </c>
      <c r="Q233" s="146">
        <v>2.3913999999999999E-4</v>
      </c>
      <c r="R233" s="146">
        <f>Q233*H233</f>
        <v>7.1741999999999997E-4</v>
      </c>
      <c r="S233" s="146">
        <v>0</v>
      </c>
      <c r="T233" s="14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48" t="s">
        <v>182</v>
      </c>
      <c r="AT233" s="148" t="s">
        <v>155</v>
      </c>
      <c r="AU233" s="148" t="s">
        <v>79</v>
      </c>
      <c r="AY233" s="19" t="s">
        <v>152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9" t="s">
        <v>77</v>
      </c>
      <c r="BK233" s="149">
        <f>ROUND(I233*H233,2)</f>
        <v>0</v>
      </c>
      <c r="BL233" s="19" t="s">
        <v>182</v>
      </c>
      <c r="BM233" s="148" t="s">
        <v>407</v>
      </c>
    </row>
    <row r="234" spans="1:65" s="2" customFormat="1">
      <c r="A234" s="34"/>
      <c r="B234" s="35"/>
      <c r="C234" s="34"/>
      <c r="D234" s="150" t="s">
        <v>160</v>
      </c>
      <c r="E234" s="34"/>
      <c r="F234" s="151" t="s">
        <v>408</v>
      </c>
      <c r="G234" s="34"/>
      <c r="H234" s="34"/>
      <c r="I234" s="152"/>
      <c r="J234" s="34"/>
      <c r="K234" s="34"/>
      <c r="L234" s="35"/>
      <c r="M234" s="153"/>
      <c r="N234" s="154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160</v>
      </c>
      <c r="AU234" s="19" t="s">
        <v>79</v>
      </c>
    </row>
    <row r="235" spans="1:65" s="2" customFormat="1" ht="21.75" customHeight="1">
      <c r="A235" s="34"/>
      <c r="B235" s="136"/>
      <c r="C235" s="137" t="s">
        <v>409</v>
      </c>
      <c r="D235" s="137" t="s">
        <v>155</v>
      </c>
      <c r="E235" s="138" t="s">
        <v>410</v>
      </c>
      <c r="F235" s="139" t="s">
        <v>411</v>
      </c>
      <c r="G235" s="140" t="s">
        <v>374</v>
      </c>
      <c r="H235" s="141">
        <v>1</v>
      </c>
      <c r="I235" s="142"/>
      <c r="J235" s="143">
        <f>ROUND(I235*H235,2)</f>
        <v>0</v>
      </c>
      <c r="K235" s="139" t="s">
        <v>375</v>
      </c>
      <c r="L235" s="35"/>
      <c r="M235" s="144" t="s">
        <v>3</v>
      </c>
      <c r="N235" s="145" t="s">
        <v>40</v>
      </c>
      <c r="O235" s="55"/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48" t="s">
        <v>182</v>
      </c>
      <c r="AT235" s="148" t="s">
        <v>155</v>
      </c>
      <c r="AU235" s="148" t="s">
        <v>79</v>
      </c>
      <c r="AY235" s="19" t="s">
        <v>152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9" t="s">
        <v>77</v>
      </c>
      <c r="BK235" s="149">
        <f>ROUND(I235*H235,2)</f>
        <v>0</v>
      </c>
      <c r="BL235" s="19" t="s">
        <v>182</v>
      </c>
      <c r="BM235" s="148" t="s">
        <v>412</v>
      </c>
    </row>
    <row r="236" spans="1:65" s="2" customFormat="1" ht="55.5" customHeight="1">
      <c r="A236" s="34"/>
      <c r="B236" s="136"/>
      <c r="C236" s="137" t="s">
        <v>413</v>
      </c>
      <c r="D236" s="137" t="s">
        <v>155</v>
      </c>
      <c r="E236" s="138" t="s">
        <v>414</v>
      </c>
      <c r="F236" s="139" t="s">
        <v>415</v>
      </c>
      <c r="G236" s="140" t="s">
        <v>204</v>
      </c>
      <c r="H236" s="141">
        <v>9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3.4000000000000002E-4</v>
      </c>
      <c r="R236" s="146">
        <f>Q236*H236</f>
        <v>3.0600000000000002E-3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182</v>
      </c>
      <c r="AT236" s="148" t="s">
        <v>155</v>
      </c>
      <c r="AU236" s="148" t="s">
        <v>79</v>
      </c>
      <c r="AY236" s="19" t="s">
        <v>152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182</v>
      </c>
      <c r="BM236" s="148" t="s">
        <v>416</v>
      </c>
    </row>
    <row r="237" spans="1:65" s="2" customFormat="1">
      <c r="A237" s="34"/>
      <c r="B237" s="35"/>
      <c r="C237" s="34"/>
      <c r="D237" s="150" t="s">
        <v>160</v>
      </c>
      <c r="E237" s="34"/>
      <c r="F237" s="151" t="s">
        <v>417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160</v>
      </c>
      <c r="AU237" s="19" t="s">
        <v>79</v>
      </c>
    </row>
    <row r="238" spans="1:65" s="12" customFormat="1" ht="22.9" customHeight="1">
      <c r="B238" s="123"/>
      <c r="D238" s="124" t="s">
        <v>68</v>
      </c>
      <c r="E238" s="134" t="s">
        <v>418</v>
      </c>
      <c r="F238" s="134" t="s">
        <v>419</v>
      </c>
      <c r="I238" s="126"/>
      <c r="J238" s="135">
        <f>BK238</f>
        <v>0</v>
      </c>
      <c r="L238" s="123"/>
      <c r="M238" s="128"/>
      <c r="N238" s="129"/>
      <c r="O238" s="129"/>
      <c r="P238" s="130">
        <f>SUM(P239:P265)</f>
        <v>0</v>
      </c>
      <c r="Q238" s="129"/>
      <c r="R238" s="130">
        <f>SUM(R239:R265)</f>
        <v>4.5739760200000007E-2</v>
      </c>
      <c r="S238" s="129"/>
      <c r="T238" s="131">
        <f>SUM(T239:T265)</f>
        <v>0</v>
      </c>
      <c r="AR238" s="124" t="s">
        <v>79</v>
      </c>
      <c r="AT238" s="132" t="s">
        <v>68</v>
      </c>
      <c r="AU238" s="132" t="s">
        <v>77</v>
      </c>
      <c r="AY238" s="124" t="s">
        <v>152</v>
      </c>
      <c r="BK238" s="133">
        <f>SUM(BK239:BK265)</f>
        <v>0</v>
      </c>
    </row>
    <row r="239" spans="1:65" s="2" customFormat="1" ht="33" customHeight="1">
      <c r="A239" s="34"/>
      <c r="B239" s="136"/>
      <c r="C239" s="137" t="s">
        <v>420</v>
      </c>
      <c r="D239" s="137" t="s">
        <v>155</v>
      </c>
      <c r="E239" s="138" t="s">
        <v>421</v>
      </c>
      <c r="F239" s="139" t="s">
        <v>422</v>
      </c>
      <c r="G239" s="140" t="s">
        <v>188</v>
      </c>
      <c r="H239" s="141">
        <v>1</v>
      </c>
      <c r="I239" s="142"/>
      <c r="J239" s="143">
        <f>ROUND(I239*H239,2)</f>
        <v>0</v>
      </c>
      <c r="K239" s="139"/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1.7470090000000001E-2</v>
      </c>
      <c r="R239" s="146">
        <f>Q239*H239</f>
        <v>1.7470090000000001E-2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182</v>
      </c>
      <c r="AT239" s="148" t="s">
        <v>155</v>
      </c>
      <c r="AU239" s="148" t="s">
        <v>79</v>
      </c>
      <c r="AY239" s="19" t="s">
        <v>152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182</v>
      </c>
      <c r="BM239" s="148" t="s">
        <v>423</v>
      </c>
    </row>
    <row r="240" spans="1:65" s="2" customFormat="1">
      <c r="A240" s="34"/>
      <c r="B240" s="35"/>
      <c r="C240" s="34"/>
      <c r="D240" s="150" t="s">
        <v>160</v>
      </c>
      <c r="E240" s="34"/>
      <c r="F240" s="151" t="s">
        <v>424</v>
      </c>
      <c r="G240" s="34"/>
      <c r="H240" s="34"/>
      <c r="I240" s="152"/>
      <c r="J240" s="34"/>
      <c r="K240" s="34"/>
      <c r="L240" s="35"/>
      <c r="M240" s="153"/>
      <c r="N240" s="154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160</v>
      </c>
      <c r="AU240" s="19" t="s">
        <v>79</v>
      </c>
    </row>
    <row r="241" spans="1:65" s="2" customFormat="1" ht="37.9" customHeight="1">
      <c r="A241" s="34"/>
      <c r="B241" s="136"/>
      <c r="C241" s="137" t="s">
        <v>425</v>
      </c>
      <c r="D241" s="137" t="s">
        <v>155</v>
      </c>
      <c r="E241" s="138" t="s">
        <v>426</v>
      </c>
      <c r="F241" s="139" t="s">
        <v>427</v>
      </c>
      <c r="G241" s="140" t="s">
        <v>188</v>
      </c>
      <c r="H241" s="141">
        <v>1</v>
      </c>
      <c r="I241" s="142"/>
      <c r="J241" s="143">
        <f>ROUND(I241*H241,2)</f>
        <v>0</v>
      </c>
      <c r="K241" s="139"/>
      <c r="L241" s="35"/>
      <c r="M241" s="144" t="s">
        <v>3</v>
      </c>
      <c r="N241" s="145" t="s">
        <v>40</v>
      </c>
      <c r="O241" s="55"/>
      <c r="P241" s="146">
        <f>O241*H241</f>
        <v>0</v>
      </c>
      <c r="Q241" s="146">
        <v>2.2730530200000001E-2</v>
      </c>
      <c r="R241" s="146">
        <f>Q241*H241</f>
        <v>2.2730530200000001E-2</v>
      </c>
      <c r="S241" s="146">
        <v>0</v>
      </c>
      <c r="T241" s="14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48" t="s">
        <v>182</v>
      </c>
      <c r="AT241" s="148" t="s">
        <v>155</v>
      </c>
      <c r="AU241" s="148" t="s">
        <v>79</v>
      </c>
      <c r="AY241" s="19" t="s">
        <v>152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9" t="s">
        <v>77</v>
      </c>
      <c r="BK241" s="149">
        <f>ROUND(I241*H241,2)</f>
        <v>0</v>
      </c>
      <c r="BL241" s="19" t="s">
        <v>182</v>
      </c>
      <c r="BM241" s="148" t="s">
        <v>428</v>
      </c>
    </row>
    <row r="242" spans="1:65" s="2" customFormat="1">
      <c r="A242" s="34"/>
      <c r="B242" s="35"/>
      <c r="C242" s="34"/>
      <c r="D242" s="150" t="s">
        <v>160</v>
      </c>
      <c r="E242" s="34"/>
      <c r="F242" s="151" t="s">
        <v>429</v>
      </c>
      <c r="G242" s="34"/>
      <c r="H242" s="34"/>
      <c r="I242" s="152"/>
      <c r="J242" s="34"/>
      <c r="K242" s="34"/>
      <c r="L242" s="35"/>
      <c r="M242" s="153"/>
      <c r="N242" s="154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160</v>
      </c>
      <c r="AU242" s="19" t="s">
        <v>79</v>
      </c>
    </row>
    <row r="243" spans="1:65" s="2" customFormat="1" ht="24.2" customHeight="1">
      <c r="A243" s="34"/>
      <c r="B243" s="136"/>
      <c r="C243" s="137" t="s">
        <v>430</v>
      </c>
      <c r="D243" s="137" t="s">
        <v>155</v>
      </c>
      <c r="E243" s="138" t="s">
        <v>431</v>
      </c>
      <c r="F243" s="139" t="s">
        <v>432</v>
      </c>
      <c r="G243" s="140" t="s">
        <v>176</v>
      </c>
      <c r="H243" s="141">
        <v>1</v>
      </c>
      <c r="I243" s="142"/>
      <c r="J243" s="143">
        <f>ROUND(I243*H243,2)</f>
        <v>0</v>
      </c>
      <c r="K243" s="139"/>
      <c r="L243" s="35"/>
      <c r="M243" s="144" t="s">
        <v>3</v>
      </c>
      <c r="N243" s="145" t="s">
        <v>40</v>
      </c>
      <c r="O243" s="55"/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182</v>
      </c>
      <c r="AT243" s="148" t="s">
        <v>155</v>
      </c>
      <c r="AU243" s="148" t="s">
        <v>79</v>
      </c>
      <c r="AY243" s="19" t="s">
        <v>152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77</v>
      </c>
      <c r="BK243" s="149">
        <f>ROUND(I243*H243,2)</f>
        <v>0</v>
      </c>
      <c r="BL243" s="19" t="s">
        <v>182</v>
      </c>
      <c r="BM243" s="148" t="s">
        <v>433</v>
      </c>
    </row>
    <row r="244" spans="1:65" s="2" customFormat="1">
      <c r="A244" s="34"/>
      <c r="B244" s="35"/>
      <c r="C244" s="34"/>
      <c r="D244" s="150" t="s">
        <v>160</v>
      </c>
      <c r="E244" s="34"/>
      <c r="F244" s="151" t="s">
        <v>434</v>
      </c>
      <c r="G244" s="34"/>
      <c r="H244" s="34"/>
      <c r="I244" s="152"/>
      <c r="J244" s="34"/>
      <c r="K244" s="34"/>
      <c r="L244" s="35"/>
      <c r="M244" s="153"/>
      <c r="N244" s="154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160</v>
      </c>
      <c r="AU244" s="19" t="s">
        <v>79</v>
      </c>
    </row>
    <row r="245" spans="1:65" s="2" customFormat="1" ht="16.5" customHeight="1">
      <c r="A245" s="34"/>
      <c r="B245" s="136"/>
      <c r="C245" s="179" t="s">
        <v>435</v>
      </c>
      <c r="D245" s="179" t="s">
        <v>436</v>
      </c>
      <c r="E245" s="180" t="s">
        <v>437</v>
      </c>
      <c r="F245" s="181" t="s">
        <v>438</v>
      </c>
      <c r="G245" s="182" t="s">
        <v>176</v>
      </c>
      <c r="H245" s="183">
        <v>1</v>
      </c>
      <c r="I245" s="184"/>
      <c r="J245" s="185">
        <f>ROUND(I245*H245,2)</f>
        <v>0</v>
      </c>
      <c r="K245" s="181"/>
      <c r="L245" s="186"/>
      <c r="M245" s="187" t="s">
        <v>3</v>
      </c>
      <c r="N245" s="188" t="s">
        <v>40</v>
      </c>
      <c r="O245" s="55"/>
      <c r="P245" s="146">
        <f>O245*H245</f>
        <v>0</v>
      </c>
      <c r="Q245" s="146">
        <v>5.0000000000000001E-4</v>
      </c>
      <c r="R245" s="146">
        <f>Q245*H245</f>
        <v>5.0000000000000001E-4</v>
      </c>
      <c r="S245" s="146">
        <v>0</v>
      </c>
      <c r="T245" s="14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48" t="s">
        <v>346</v>
      </c>
      <c r="AT245" s="148" t="s">
        <v>436</v>
      </c>
      <c r="AU245" s="148" t="s">
        <v>79</v>
      </c>
      <c r="AY245" s="19" t="s">
        <v>152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9" t="s">
        <v>77</v>
      </c>
      <c r="BK245" s="149">
        <f>ROUND(I245*H245,2)</f>
        <v>0</v>
      </c>
      <c r="BL245" s="19" t="s">
        <v>182</v>
      </c>
      <c r="BM245" s="148" t="s">
        <v>439</v>
      </c>
    </row>
    <row r="246" spans="1:65" s="2" customFormat="1" ht="24.2" customHeight="1">
      <c r="A246" s="34"/>
      <c r="B246" s="136"/>
      <c r="C246" s="137" t="s">
        <v>440</v>
      </c>
      <c r="D246" s="137" t="s">
        <v>155</v>
      </c>
      <c r="E246" s="138" t="s">
        <v>441</v>
      </c>
      <c r="F246" s="139" t="s">
        <v>442</v>
      </c>
      <c r="G246" s="140" t="s">
        <v>176</v>
      </c>
      <c r="H246" s="141">
        <v>1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182</v>
      </c>
      <c r="AT246" s="148" t="s">
        <v>155</v>
      </c>
      <c r="AU246" s="148" t="s">
        <v>79</v>
      </c>
      <c r="AY246" s="19" t="s">
        <v>152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182</v>
      </c>
      <c r="BM246" s="148" t="s">
        <v>443</v>
      </c>
    </row>
    <row r="247" spans="1:65" s="2" customFormat="1">
      <c r="A247" s="34"/>
      <c r="B247" s="35"/>
      <c r="C247" s="34"/>
      <c r="D247" s="150" t="s">
        <v>160</v>
      </c>
      <c r="E247" s="34"/>
      <c r="F247" s="151" t="s">
        <v>444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160</v>
      </c>
      <c r="AU247" s="19" t="s">
        <v>79</v>
      </c>
    </row>
    <row r="248" spans="1:65" s="2" customFormat="1" ht="16.5" customHeight="1">
      <c r="A248" s="34"/>
      <c r="B248" s="136"/>
      <c r="C248" s="179" t="s">
        <v>445</v>
      </c>
      <c r="D248" s="179" t="s">
        <v>436</v>
      </c>
      <c r="E248" s="180" t="s">
        <v>446</v>
      </c>
      <c r="F248" s="181" t="s">
        <v>447</v>
      </c>
      <c r="G248" s="182" t="s">
        <v>176</v>
      </c>
      <c r="H248" s="183">
        <v>1</v>
      </c>
      <c r="I248" s="184"/>
      <c r="J248" s="185">
        <f>ROUND(I248*H248,2)</f>
        <v>0</v>
      </c>
      <c r="K248" s="181"/>
      <c r="L248" s="186"/>
      <c r="M248" s="187" t="s">
        <v>3</v>
      </c>
      <c r="N248" s="188" t="s">
        <v>40</v>
      </c>
      <c r="O248" s="55"/>
      <c r="P248" s="146">
        <f>O248*H248</f>
        <v>0</v>
      </c>
      <c r="Q248" s="146">
        <v>5.0000000000000001E-4</v>
      </c>
      <c r="R248" s="146">
        <f>Q248*H248</f>
        <v>5.0000000000000001E-4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346</v>
      </c>
      <c r="AT248" s="148" t="s">
        <v>436</v>
      </c>
      <c r="AU248" s="148" t="s">
        <v>79</v>
      </c>
      <c r="AY248" s="19" t="s">
        <v>152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182</v>
      </c>
      <c r="BM248" s="148" t="s">
        <v>448</v>
      </c>
    </row>
    <row r="249" spans="1:65" s="2" customFormat="1" ht="24.2" customHeight="1">
      <c r="A249" s="34"/>
      <c r="B249" s="136"/>
      <c r="C249" s="137" t="s">
        <v>449</v>
      </c>
      <c r="D249" s="137" t="s">
        <v>155</v>
      </c>
      <c r="E249" s="138" t="s">
        <v>450</v>
      </c>
      <c r="F249" s="139" t="s">
        <v>451</v>
      </c>
      <c r="G249" s="140" t="s">
        <v>176</v>
      </c>
      <c r="H249" s="141">
        <v>1</v>
      </c>
      <c r="I249" s="142"/>
      <c r="J249" s="143">
        <f>ROUND(I249*H249,2)</f>
        <v>0</v>
      </c>
      <c r="K249" s="139"/>
      <c r="L249" s="35"/>
      <c r="M249" s="144" t="s">
        <v>3</v>
      </c>
      <c r="N249" s="145" t="s">
        <v>40</v>
      </c>
      <c r="O249" s="55"/>
      <c r="P249" s="146">
        <f>O249*H249</f>
        <v>0</v>
      </c>
      <c r="Q249" s="146">
        <v>0</v>
      </c>
      <c r="R249" s="146">
        <f>Q249*H249</f>
        <v>0</v>
      </c>
      <c r="S249" s="146">
        <v>0</v>
      </c>
      <c r="T249" s="14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48" t="s">
        <v>182</v>
      </c>
      <c r="AT249" s="148" t="s">
        <v>155</v>
      </c>
      <c r="AU249" s="148" t="s">
        <v>79</v>
      </c>
      <c r="AY249" s="19" t="s">
        <v>152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9" t="s">
        <v>77</v>
      </c>
      <c r="BK249" s="149">
        <f>ROUND(I249*H249,2)</f>
        <v>0</v>
      </c>
      <c r="BL249" s="19" t="s">
        <v>182</v>
      </c>
      <c r="BM249" s="148" t="s">
        <v>452</v>
      </c>
    </row>
    <row r="250" spans="1:65" s="2" customFormat="1">
      <c r="A250" s="34"/>
      <c r="B250" s="35"/>
      <c r="C250" s="34"/>
      <c r="D250" s="150" t="s">
        <v>160</v>
      </c>
      <c r="E250" s="34"/>
      <c r="F250" s="151" t="s">
        <v>453</v>
      </c>
      <c r="G250" s="34"/>
      <c r="H250" s="34"/>
      <c r="I250" s="152"/>
      <c r="J250" s="34"/>
      <c r="K250" s="34"/>
      <c r="L250" s="35"/>
      <c r="M250" s="153"/>
      <c r="N250" s="154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160</v>
      </c>
      <c r="AU250" s="19" t="s">
        <v>79</v>
      </c>
    </row>
    <row r="251" spans="1:65" s="2" customFormat="1" ht="24.2" customHeight="1">
      <c r="A251" s="34"/>
      <c r="B251" s="136"/>
      <c r="C251" s="179" t="s">
        <v>454</v>
      </c>
      <c r="D251" s="179" t="s">
        <v>436</v>
      </c>
      <c r="E251" s="180" t="s">
        <v>455</v>
      </c>
      <c r="F251" s="181" t="s">
        <v>456</v>
      </c>
      <c r="G251" s="182" t="s">
        <v>176</v>
      </c>
      <c r="H251" s="183">
        <v>1</v>
      </c>
      <c r="I251" s="184"/>
      <c r="J251" s="185">
        <f>ROUND(I251*H251,2)</f>
        <v>0</v>
      </c>
      <c r="K251" s="181"/>
      <c r="L251" s="186"/>
      <c r="M251" s="187" t="s">
        <v>3</v>
      </c>
      <c r="N251" s="188" t="s">
        <v>40</v>
      </c>
      <c r="O251" s="55"/>
      <c r="P251" s="146">
        <f>O251*H251</f>
        <v>0</v>
      </c>
      <c r="Q251" s="146">
        <v>5.0000000000000001E-4</v>
      </c>
      <c r="R251" s="146">
        <f>Q251*H251</f>
        <v>5.0000000000000001E-4</v>
      </c>
      <c r="S251" s="146">
        <v>0</v>
      </c>
      <c r="T251" s="14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346</v>
      </c>
      <c r="AT251" s="148" t="s">
        <v>436</v>
      </c>
      <c r="AU251" s="148" t="s">
        <v>79</v>
      </c>
      <c r="AY251" s="19" t="s">
        <v>152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77</v>
      </c>
      <c r="BK251" s="149">
        <f>ROUND(I251*H251,2)</f>
        <v>0</v>
      </c>
      <c r="BL251" s="19" t="s">
        <v>182</v>
      </c>
      <c r="BM251" s="148" t="s">
        <v>457</v>
      </c>
    </row>
    <row r="252" spans="1:65" s="2" customFormat="1" ht="24.2" customHeight="1">
      <c r="A252" s="34"/>
      <c r="B252" s="136"/>
      <c r="C252" s="137" t="s">
        <v>458</v>
      </c>
      <c r="D252" s="137" t="s">
        <v>155</v>
      </c>
      <c r="E252" s="138" t="s">
        <v>459</v>
      </c>
      <c r="F252" s="139" t="s">
        <v>460</v>
      </c>
      <c r="G252" s="140" t="s">
        <v>176</v>
      </c>
      <c r="H252" s="141">
        <v>1</v>
      </c>
      <c r="I252" s="142"/>
      <c r="J252" s="143">
        <f>ROUND(I252*H252,2)</f>
        <v>0</v>
      </c>
      <c r="K252" s="139"/>
      <c r="L252" s="35"/>
      <c r="M252" s="144" t="s">
        <v>3</v>
      </c>
      <c r="N252" s="145" t="s">
        <v>40</v>
      </c>
      <c r="O252" s="55"/>
      <c r="P252" s="146">
        <f>O252*H252</f>
        <v>0</v>
      </c>
      <c r="Q252" s="146">
        <v>0</v>
      </c>
      <c r="R252" s="146">
        <f>Q252*H252</f>
        <v>0</v>
      </c>
      <c r="S252" s="146">
        <v>0</v>
      </c>
      <c r="T252" s="14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48" t="s">
        <v>182</v>
      </c>
      <c r="AT252" s="148" t="s">
        <v>155</v>
      </c>
      <c r="AU252" s="148" t="s">
        <v>79</v>
      </c>
      <c r="AY252" s="19" t="s">
        <v>152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9" t="s">
        <v>77</v>
      </c>
      <c r="BK252" s="149">
        <f>ROUND(I252*H252,2)</f>
        <v>0</v>
      </c>
      <c r="BL252" s="19" t="s">
        <v>182</v>
      </c>
      <c r="BM252" s="148" t="s">
        <v>461</v>
      </c>
    </row>
    <row r="253" spans="1:65" s="2" customFormat="1">
      <c r="A253" s="34"/>
      <c r="B253" s="35"/>
      <c r="C253" s="34"/>
      <c r="D253" s="150" t="s">
        <v>160</v>
      </c>
      <c r="E253" s="34"/>
      <c r="F253" s="151" t="s">
        <v>462</v>
      </c>
      <c r="G253" s="34"/>
      <c r="H253" s="34"/>
      <c r="I253" s="152"/>
      <c r="J253" s="34"/>
      <c r="K253" s="34"/>
      <c r="L253" s="35"/>
      <c r="M253" s="153"/>
      <c r="N253" s="154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160</v>
      </c>
      <c r="AU253" s="19" t="s">
        <v>79</v>
      </c>
    </row>
    <row r="254" spans="1:65" s="2" customFormat="1" ht="24.2" customHeight="1">
      <c r="A254" s="34"/>
      <c r="B254" s="136"/>
      <c r="C254" s="179" t="s">
        <v>463</v>
      </c>
      <c r="D254" s="179" t="s">
        <v>436</v>
      </c>
      <c r="E254" s="180" t="s">
        <v>464</v>
      </c>
      <c r="F254" s="181" t="s">
        <v>465</v>
      </c>
      <c r="G254" s="182" t="s">
        <v>176</v>
      </c>
      <c r="H254" s="183">
        <v>1</v>
      </c>
      <c r="I254" s="184"/>
      <c r="J254" s="185">
        <f>ROUND(I254*H254,2)</f>
        <v>0</v>
      </c>
      <c r="K254" s="181"/>
      <c r="L254" s="186"/>
      <c r="M254" s="187" t="s">
        <v>3</v>
      </c>
      <c r="N254" s="188" t="s">
        <v>40</v>
      </c>
      <c r="O254" s="55"/>
      <c r="P254" s="146">
        <f>O254*H254</f>
        <v>0</v>
      </c>
      <c r="Q254" s="146">
        <v>1.2999999999999999E-3</v>
      </c>
      <c r="R254" s="146">
        <f>Q254*H254</f>
        <v>1.2999999999999999E-3</v>
      </c>
      <c r="S254" s="146">
        <v>0</v>
      </c>
      <c r="T254" s="14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48" t="s">
        <v>346</v>
      </c>
      <c r="AT254" s="148" t="s">
        <v>436</v>
      </c>
      <c r="AU254" s="148" t="s">
        <v>79</v>
      </c>
      <c r="AY254" s="19" t="s">
        <v>152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9" t="s">
        <v>77</v>
      </c>
      <c r="BK254" s="149">
        <f>ROUND(I254*H254,2)</f>
        <v>0</v>
      </c>
      <c r="BL254" s="19" t="s">
        <v>182</v>
      </c>
      <c r="BM254" s="148" t="s">
        <v>466</v>
      </c>
    </row>
    <row r="255" spans="1:65" s="2" customFormat="1" ht="24.2" customHeight="1">
      <c r="A255" s="34"/>
      <c r="B255" s="136"/>
      <c r="C255" s="137" t="s">
        <v>467</v>
      </c>
      <c r="D255" s="137" t="s">
        <v>155</v>
      </c>
      <c r="E255" s="138" t="s">
        <v>468</v>
      </c>
      <c r="F255" s="139" t="s">
        <v>469</v>
      </c>
      <c r="G255" s="140" t="s">
        <v>176</v>
      </c>
      <c r="H255" s="141">
        <v>2</v>
      </c>
      <c r="I255" s="142"/>
      <c r="J255" s="143">
        <f>ROUND(I255*H255,2)</f>
        <v>0</v>
      </c>
      <c r="K255" s="139"/>
      <c r="L255" s="35"/>
      <c r="M255" s="144" t="s">
        <v>3</v>
      </c>
      <c r="N255" s="145" t="s">
        <v>40</v>
      </c>
      <c r="O255" s="55"/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48" t="s">
        <v>182</v>
      </c>
      <c r="AT255" s="148" t="s">
        <v>155</v>
      </c>
      <c r="AU255" s="148" t="s">
        <v>79</v>
      </c>
      <c r="AY255" s="19" t="s">
        <v>152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77</v>
      </c>
      <c r="BK255" s="149">
        <f>ROUND(I255*H255,2)</f>
        <v>0</v>
      </c>
      <c r="BL255" s="19" t="s">
        <v>182</v>
      </c>
      <c r="BM255" s="148" t="s">
        <v>470</v>
      </c>
    </row>
    <row r="256" spans="1:65" s="2" customFormat="1">
      <c r="A256" s="34"/>
      <c r="B256" s="35"/>
      <c r="C256" s="34"/>
      <c r="D256" s="150" t="s">
        <v>160</v>
      </c>
      <c r="E256" s="34"/>
      <c r="F256" s="151" t="s">
        <v>471</v>
      </c>
      <c r="G256" s="34"/>
      <c r="H256" s="34"/>
      <c r="I256" s="152"/>
      <c r="J256" s="34"/>
      <c r="K256" s="34"/>
      <c r="L256" s="35"/>
      <c r="M256" s="153"/>
      <c r="N256" s="154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160</v>
      </c>
      <c r="AU256" s="19" t="s">
        <v>79</v>
      </c>
    </row>
    <row r="257" spans="1:65" s="2" customFormat="1" ht="24.2" customHeight="1">
      <c r="A257" s="34"/>
      <c r="B257" s="136"/>
      <c r="C257" s="179" t="s">
        <v>472</v>
      </c>
      <c r="D257" s="179" t="s">
        <v>436</v>
      </c>
      <c r="E257" s="180" t="s">
        <v>473</v>
      </c>
      <c r="F257" s="181" t="s">
        <v>474</v>
      </c>
      <c r="G257" s="182" t="s">
        <v>176</v>
      </c>
      <c r="H257" s="183">
        <v>2</v>
      </c>
      <c r="I257" s="184"/>
      <c r="J257" s="185">
        <f>ROUND(I257*H257,2)</f>
        <v>0</v>
      </c>
      <c r="K257" s="181"/>
      <c r="L257" s="186"/>
      <c r="M257" s="187" t="s">
        <v>3</v>
      </c>
      <c r="N257" s="188" t="s">
        <v>40</v>
      </c>
      <c r="O257" s="55"/>
      <c r="P257" s="146">
        <f>O257*H257</f>
        <v>0</v>
      </c>
      <c r="Q257" s="146">
        <v>2.0000000000000001E-4</v>
      </c>
      <c r="R257" s="146">
        <f>Q257*H257</f>
        <v>4.0000000000000002E-4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346</v>
      </c>
      <c r="AT257" s="148" t="s">
        <v>436</v>
      </c>
      <c r="AU257" s="148" t="s">
        <v>79</v>
      </c>
      <c r="AY257" s="19" t="s">
        <v>152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182</v>
      </c>
      <c r="BM257" s="148" t="s">
        <v>475</v>
      </c>
    </row>
    <row r="258" spans="1:65" s="2" customFormat="1" ht="24.2" customHeight="1">
      <c r="A258" s="34"/>
      <c r="B258" s="136"/>
      <c r="C258" s="137" t="s">
        <v>476</v>
      </c>
      <c r="D258" s="137" t="s">
        <v>155</v>
      </c>
      <c r="E258" s="138" t="s">
        <v>477</v>
      </c>
      <c r="F258" s="139" t="s">
        <v>478</v>
      </c>
      <c r="G258" s="140" t="s">
        <v>176</v>
      </c>
      <c r="H258" s="141">
        <v>1</v>
      </c>
      <c r="I258" s="142"/>
      <c r="J258" s="143">
        <f>ROUND(I258*H258,2)</f>
        <v>0</v>
      </c>
      <c r="K258" s="139"/>
      <c r="L258" s="35"/>
      <c r="M258" s="144" t="s">
        <v>3</v>
      </c>
      <c r="N258" s="145" t="s">
        <v>40</v>
      </c>
      <c r="O258" s="55"/>
      <c r="P258" s="146">
        <f>O258*H258</f>
        <v>0</v>
      </c>
      <c r="Q258" s="146">
        <v>3.9140000000000001E-5</v>
      </c>
      <c r="R258" s="146">
        <f>Q258*H258</f>
        <v>3.9140000000000001E-5</v>
      </c>
      <c r="S258" s="146">
        <v>0</v>
      </c>
      <c r="T258" s="14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48" t="s">
        <v>182</v>
      </c>
      <c r="AT258" s="148" t="s">
        <v>155</v>
      </c>
      <c r="AU258" s="148" t="s">
        <v>79</v>
      </c>
      <c r="AY258" s="19" t="s">
        <v>152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9" t="s">
        <v>77</v>
      </c>
      <c r="BK258" s="149">
        <f>ROUND(I258*H258,2)</f>
        <v>0</v>
      </c>
      <c r="BL258" s="19" t="s">
        <v>182</v>
      </c>
      <c r="BM258" s="148" t="s">
        <v>479</v>
      </c>
    </row>
    <row r="259" spans="1:65" s="2" customFormat="1">
      <c r="A259" s="34"/>
      <c r="B259" s="35"/>
      <c r="C259" s="34"/>
      <c r="D259" s="150" t="s">
        <v>160</v>
      </c>
      <c r="E259" s="34"/>
      <c r="F259" s="151" t="s">
        <v>480</v>
      </c>
      <c r="G259" s="34"/>
      <c r="H259" s="34"/>
      <c r="I259" s="152"/>
      <c r="J259" s="34"/>
      <c r="K259" s="34"/>
      <c r="L259" s="35"/>
      <c r="M259" s="153"/>
      <c r="N259" s="154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160</v>
      </c>
      <c r="AU259" s="19" t="s">
        <v>79</v>
      </c>
    </row>
    <row r="260" spans="1:65" s="2" customFormat="1" ht="24.2" customHeight="1">
      <c r="A260" s="34"/>
      <c r="B260" s="136"/>
      <c r="C260" s="179" t="s">
        <v>481</v>
      </c>
      <c r="D260" s="179" t="s">
        <v>436</v>
      </c>
      <c r="E260" s="180" t="s">
        <v>482</v>
      </c>
      <c r="F260" s="181" t="s">
        <v>483</v>
      </c>
      <c r="G260" s="182" t="s">
        <v>176</v>
      </c>
      <c r="H260" s="183">
        <v>1</v>
      </c>
      <c r="I260" s="184"/>
      <c r="J260" s="185">
        <f>ROUND(I260*H260,2)</f>
        <v>0</v>
      </c>
      <c r="K260" s="181"/>
      <c r="L260" s="186"/>
      <c r="M260" s="187" t="s">
        <v>3</v>
      </c>
      <c r="N260" s="188" t="s">
        <v>40</v>
      </c>
      <c r="O260" s="55"/>
      <c r="P260" s="146">
        <f>O260*H260</f>
        <v>0</v>
      </c>
      <c r="Q260" s="146">
        <v>1.5E-3</v>
      </c>
      <c r="R260" s="146">
        <f>Q260*H260</f>
        <v>1.5E-3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346</v>
      </c>
      <c r="AT260" s="148" t="s">
        <v>436</v>
      </c>
      <c r="AU260" s="148" t="s">
        <v>79</v>
      </c>
      <c r="AY260" s="19" t="s">
        <v>152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182</v>
      </c>
      <c r="BM260" s="148" t="s">
        <v>484</v>
      </c>
    </row>
    <row r="261" spans="1:65" s="2" customFormat="1" ht="16.5" customHeight="1">
      <c r="A261" s="34"/>
      <c r="B261" s="136"/>
      <c r="C261" s="137" t="s">
        <v>485</v>
      </c>
      <c r="D261" s="137" t="s">
        <v>155</v>
      </c>
      <c r="E261" s="138" t="s">
        <v>486</v>
      </c>
      <c r="F261" s="139" t="s">
        <v>487</v>
      </c>
      <c r="G261" s="140" t="s">
        <v>374</v>
      </c>
      <c r="H261" s="141">
        <v>1</v>
      </c>
      <c r="I261" s="142"/>
      <c r="J261" s="143">
        <f>ROUND(I261*H261,2)</f>
        <v>0</v>
      </c>
      <c r="K261" s="139" t="s">
        <v>375</v>
      </c>
      <c r="L261" s="35"/>
      <c r="M261" s="144" t="s">
        <v>3</v>
      </c>
      <c r="N261" s="145" t="s">
        <v>40</v>
      </c>
      <c r="O261" s="55"/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48" t="s">
        <v>182</v>
      </c>
      <c r="AT261" s="148" t="s">
        <v>155</v>
      </c>
      <c r="AU261" s="148" t="s">
        <v>79</v>
      </c>
      <c r="AY261" s="19" t="s">
        <v>152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9" t="s">
        <v>77</v>
      </c>
      <c r="BK261" s="149">
        <f>ROUND(I261*H261,2)</f>
        <v>0</v>
      </c>
      <c r="BL261" s="19" t="s">
        <v>182</v>
      </c>
      <c r="BM261" s="148" t="s">
        <v>488</v>
      </c>
    </row>
    <row r="262" spans="1:65" s="2" customFormat="1" ht="16.5" customHeight="1">
      <c r="A262" s="34"/>
      <c r="B262" s="136"/>
      <c r="C262" s="179" t="s">
        <v>489</v>
      </c>
      <c r="D262" s="179" t="s">
        <v>436</v>
      </c>
      <c r="E262" s="180" t="s">
        <v>490</v>
      </c>
      <c r="F262" s="181" t="s">
        <v>491</v>
      </c>
      <c r="G262" s="182" t="s">
        <v>176</v>
      </c>
      <c r="H262" s="183">
        <v>1</v>
      </c>
      <c r="I262" s="184"/>
      <c r="J262" s="185">
        <f>ROUND(I262*H262,2)</f>
        <v>0</v>
      </c>
      <c r="K262" s="181" t="s">
        <v>375</v>
      </c>
      <c r="L262" s="186"/>
      <c r="M262" s="187" t="s">
        <v>3</v>
      </c>
      <c r="N262" s="188" t="s">
        <v>40</v>
      </c>
      <c r="O262" s="55"/>
      <c r="P262" s="146">
        <f>O262*H262</f>
        <v>0</v>
      </c>
      <c r="Q262" s="146">
        <v>8.0000000000000004E-4</v>
      </c>
      <c r="R262" s="146">
        <f>Q262*H262</f>
        <v>8.0000000000000004E-4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346</v>
      </c>
      <c r="AT262" s="148" t="s">
        <v>436</v>
      </c>
      <c r="AU262" s="148" t="s">
        <v>79</v>
      </c>
      <c r="AY262" s="19" t="s">
        <v>152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182</v>
      </c>
      <c r="BM262" s="148" t="s">
        <v>492</v>
      </c>
    </row>
    <row r="263" spans="1:65" s="2" customFormat="1" ht="16.5" customHeight="1">
      <c r="A263" s="34"/>
      <c r="B263" s="136"/>
      <c r="C263" s="137" t="s">
        <v>493</v>
      </c>
      <c r="D263" s="137" t="s">
        <v>155</v>
      </c>
      <c r="E263" s="138" t="s">
        <v>494</v>
      </c>
      <c r="F263" s="139" t="s">
        <v>495</v>
      </c>
      <c r="G263" s="140" t="s">
        <v>496</v>
      </c>
      <c r="H263" s="141">
        <v>1</v>
      </c>
      <c r="I263" s="142"/>
      <c r="J263" s="143">
        <f>ROUND(I263*H263,2)</f>
        <v>0</v>
      </c>
      <c r="K263" s="139" t="s">
        <v>375</v>
      </c>
      <c r="L263" s="35"/>
      <c r="M263" s="144" t="s">
        <v>3</v>
      </c>
      <c r="N263" s="145" t="s">
        <v>40</v>
      </c>
      <c r="O263" s="55"/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182</v>
      </c>
      <c r="AT263" s="148" t="s">
        <v>155</v>
      </c>
      <c r="AU263" s="148" t="s">
        <v>79</v>
      </c>
      <c r="AY263" s="19" t="s">
        <v>152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182</v>
      </c>
      <c r="BM263" s="148" t="s">
        <v>497</v>
      </c>
    </row>
    <row r="264" spans="1:65" s="2" customFormat="1" ht="49.15" customHeight="1">
      <c r="A264" s="34"/>
      <c r="B264" s="136"/>
      <c r="C264" s="137" t="s">
        <v>498</v>
      </c>
      <c r="D264" s="137" t="s">
        <v>155</v>
      </c>
      <c r="E264" s="138" t="s">
        <v>499</v>
      </c>
      <c r="F264" s="139" t="s">
        <v>500</v>
      </c>
      <c r="G264" s="140" t="s">
        <v>285</v>
      </c>
      <c r="H264" s="141">
        <v>4.5999999999999999E-2</v>
      </c>
      <c r="I264" s="142"/>
      <c r="J264" s="143">
        <f>ROUND(I264*H264,2)</f>
        <v>0</v>
      </c>
      <c r="K264" s="139"/>
      <c r="L264" s="35"/>
      <c r="M264" s="144" t="s">
        <v>3</v>
      </c>
      <c r="N264" s="145" t="s">
        <v>40</v>
      </c>
      <c r="O264" s="55"/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48" t="s">
        <v>182</v>
      </c>
      <c r="AT264" s="148" t="s">
        <v>155</v>
      </c>
      <c r="AU264" s="148" t="s">
        <v>79</v>
      </c>
      <c r="AY264" s="19" t="s">
        <v>152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9" t="s">
        <v>77</v>
      </c>
      <c r="BK264" s="149">
        <f>ROUND(I264*H264,2)</f>
        <v>0</v>
      </c>
      <c r="BL264" s="19" t="s">
        <v>182</v>
      </c>
      <c r="BM264" s="148" t="s">
        <v>501</v>
      </c>
    </row>
    <row r="265" spans="1:65" s="2" customFormat="1">
      <c r="A265" s="34"/>
      <c r="B265" s="35"/>
      <c r="C265" s="34"/>
      <c r="D265" s="150" t="s">
        <v>160</v>
      </c>
      <c r="E265" s="34"/>
      <c r="F265" s="151" t="s">
        <v>502</v>
      </c>
      <c r="G265" s="34"/>
      <c r="H265" s="34"/>
      <c r="I265" s="152"/>
      <c r="J265" s="34"/>
      <c r="K265" s="34"/>
      <c r="L265" s="35"/>
      <c r="M265" s="153"/>
      <c r="N265" s="154"/>
      <c r="O265" s="55"/>
      <c r="P265" s="55"/>
      <c r="Q265" s="55"/>
      <c r="R265" s="55"/>
      <c r="S265" s="55"/>
      <c r="T265" s="56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160</v>
      </c>
      <c r="AU265" s="19" t="s">
        <v>79</v>
      </c>
    </row>
    <row r="266" spans="1:65" s="12" customFormat="1" ht="22.9" customHeight="1">
      <c r="B266" s="123"/>
      <c r="D266" s="124" t="s">
        <v>68</v>
      </c>
      <c r="E266" s="134" t="s">
        <v>503</v>
      </c>
      <c r="F266" s="134" t="s">
        <v>504</v>
      </c>
      <c r="I266" s="126"/>
      <c r="J266" s="135">
        <f>BK266</f>
        <v>0</v>
      </c>
      <c r="L266" s="123"/>
      <c r="M266" s="128"/>
      <c r="N266" s="129"/>
      <c r="O266" s="129"/>
      <c r="P266" s="130">
        <f>SUM(P267:P274)</f>
        <v>0</v>
      </c>
      <c r="Q266" s="129"/>
      <c r="R266" s="130">
        <f>SUM(R267:R274)</f>
        <v>1.7000000000000001E-2</v>
      </c>
      <c r="S266" s="129"/>
      <c r="T266" s="131">
        <f>SUM(T267:T274)</f>
        <v>0</v>
      </c>
      <c r="AR266" s="124" t="s">
        <v>79</v>
      </c>
      <c r="AT266" s="132" t="s">
        <v>68</v>
      </c>
      <c r="AU266" s="132" t="s">
        <v>77</v>
      </c>
      <c r="AY266" s="124" t="s">
        <v>152</v>
      </c>
      <c r="BK266" s="133">
        <f>SUM(BK267:BK274)</f>
        <v>0</v>
      </c>
    </row>
    <row r="267" spans="1:65" s="2" customFormat="1" ht="33" customHeight="1">
      <c r="A267" s="34"/>
      <c r="B267" s="136"/>
      <c r="C267" s="137" t="s">
        <v>505</v>
      </c>
      <c r="D267" s="137" t="s">
        <v>155</v>
      </c>
      <c r="E267" s="138" t="s">
        <v>506</v>
      </c>
      <c r="F267" s="139" t="s">
        <v>507</v>
      </c>
      <c r="G267" s="140" t="s">
        <v>188</v>
      </c>
      <c r="H267" s="141">
        <v>1</v>
      </c>
      <c r="I267" s="142"/>
      <c r="J267" s="143">
        <f>ROUND(I267*H267,2)</f>
        <v>0</v>
      </c>
      <c r="K267" s="139"/>
      <c r="L267" s="35"/>
      <c r="M267" s="144" t="s">
        <v>3</v>
      </c>
      <c r="N267" s="145" t="s">
        <v>40</v>
      </c>
      <c r="O267" s="55"/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182</v>
      </c>
      <c r="AT267" s="148" t="s">
        <v>155</v>
      </c>
      <c r="AU267" s="148" t="s">
        <v>79</v>
      </c>
      <c r="AY267" s="19" t="s">
        <v>152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182</v>
      </c>
      <c r="BM267" s="148" t="s">
        <v>508</v>
      </c>
    </row>
    <row r="268" spans="1:65" s="2" customFormat="1">
      <c r="A268" s="34"/>
      <c r="B268" s="35"/>
      <c r="C268" s="34"/>
      <c r="D268" s="150" t="s">
        <v>160</v>
      </c>
      <c r="E268" s="34"/>
      <c r="F268" s="151" t="s">
        <v>509</v>
      </c>
      <c r="G268" s="34"/>
      <c r="H268" s="34"/>
      <c r="I268" s="152"/>
      <c r="J268" s="34"/>
      <c r="K268" s="34"/>
      <c r="L268" s="35"/>
      <c r="M268" s="153"/>
      <c r="N268" s="154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160</v>
      </c>
      <c r="AU268" s="19" t="s">
        <v>79</v>
      </c>
    </row>
    <row r="269" spans="1:65" s="2" customFormat="1" ht="37.9" customHeight="1">
      <c r="A269" s="34"/>
      <c r="B269" s="136"/>
      <c r="C269" s="179" t="s">
        <v>510</v>
      </c>
      <c r="D269" s="179" t="s">
        <v>436</v>
      </c>
      <c r="E269" s="180" t="s">
        <v>511</v>
      </c>
      <c r="F269" s="181" t="s">
        <v>512</v>
      </c>
      <c r="G269" s="182" t="s">
        <v>176</v>
      </c>
      <c r="H269" s="183">
        <v>1</v>
      </c>
      <c r="I269" s="184"/>
      <c r="J269" s="185">
        <f>ROUND(I269*H269,2)</f>
        <v>0</v>
      </c>
      <c r="K269" s="181"/>
      <c r="L269" s="186"/>
      <c r="M269" s="187" t="s">
        <v>3</v>
      </c>
      <c r="N269" s="188" t="s">
        <v>40</v>
      </c>
      <c r="O269" s="55"/>
      <c r="P269" s="146">
        <f>O269*H269</f>
        <v>0</v>
      </c>
      <c r="Q269" s="146">
        <v>1.6E-2</v>
      </c>
      <c r="R269" s="146">
        <f>Q269*H269</f>
        <v>1.6E-2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346</v>
      </c>
      <c r="AT269" s="148" t="s">
        <v>436</v>
      </c>
      <c r="AU269" s="148" t="s">
        <v>79</v>
      </c>
      <c r="AY269" s="19" t="s">
        <v>152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182</v>
      </c>
      <c r="BM269" s="148" t="s">
        <v>513</v>
      </c>
    </row>
    <row r="270" spans="1:65" s="2" customFormat="1" ht="24.2" customHeight="1">
      <c r="A270" s="34"/>
      <c r="B270" s="136"/>
      <c r="C270" s="137" t="s">
        <v>514</v>
      </c>
      <c r="D270" s="137" t="s">
        <v>155</v>
      </c>
      <c r="E270" s="138" t="s">
        <v>515</v>
      </c>
      <c r="F270" s="139" t="s">
        <v>516</v>
      </c>
      <c r="G270" s="140" t="s">
        <v>188</v>
      </c>
      <c r="H270" s="141">
        <v>1</v>
      </c>
      <c r="I270" s="142"/>
      <c r="J270" s="143">
        <f>ROUND(I270*H270,2)</f>
        <v>0</v>
      </c>
      <c r="K270" s="139"/>
      <c r="L270" s="35"/>
      <c r="M270" s="144" t="s">
        <v>3</v>
      </c>
      <c r="N270" s="145" t="s">
        <v>40</v>
      </c>
      <c r="O270" s="55"/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182</v>
      </c>
      <c r="AT270" s="148" t="s">
        <v>155</v>
      </c>
      <c r="AU270" s="148" t="s">
        <v>79</v>
      </c>
      <c r="AY270" s="19" t="s">
        <v>152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182</v>
      </c>
      <c r="BM270" s="148" t="s">
        <v>517</v>
      </c>
    </row>
    <row r="271" spans="1:65" s="2" customFormat="1">
      <c r="A271" s="34"/>
      <c r="B271" s="35"/>
      <c r="C271" s="34"/>
      <c r="D271" s="150" t="s">
        <v>160</v>
      </c>
      <c r="E271" s="34"/>
      <c r="F271" s="151" t="s">
        <v>518</v>
      </c>
      <c r="G271" s="34"/>
      <c r="H271" s="34"/>
      <c r="I271" s="152"/>
      <c r="J271" s="34"/>
      <c r="K271" s="34"/>
      <c r="L271" s="35"/>
      <c r="M271" s="153"/>
      <c r="N271" s="154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160</v>
      </c>
      <c r="AU271" s="19" t="s">
        <v>79</v>
      </c>
    </row>
    <row r="272" spans="1:65" s="2" customFormat="1" ht="24.2" customHeight="1">
      <c r="A272" s="34"/>
      <c r="B272" s="136"/>
      <c r="C272" s="179" t="s">
        <v>519</v>
      </c>
      <c r="D272" s="179" t="s">
        <v>436</v>
      </c>
      <c r="E272" s="180" t="s">
        <v>520</v>
      </c>
      <c r="F272" s="181" t="s">
        <v>521</v>
      </c>
      <c r="G272" s="182" t="s">
        <v>176</v>
      </c>
      <c r="H272" s="183">
        <v>1</v>
      </c>
      <c r="I272" s="184"/>
      <c r="J272" s="185">
        <f>ROUND(I272*H272,2)</f>
        <v>0</v>
      </c>
      <c r="K272" s="181"/>
      <c r="L272" s="186"/>
      <c r="M272" s="187" t="s">
        <v>3</v>
      </c>
      <c r="N272" s="188" t="s">
        <v>40</v>
      </c>
      <c r="O272" s="55"/>
      <c r="P272" s="146">
        <f>O272*H272</f>
        <v>0</v>
      </c>
      <c r="Q272" s="146">
        <v>1E-3</v>
      </c>
      <c r="R272" s="146">
        <f>Q272*H272</f>
        <v>1E-3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346</v>
      </c>
      <c r="AT272" s="148" t="s">
        <v>436</v>
      </c>
      <c r="AU272" s="148" t="s">
        <v>79</v>
      </c>
      <c r="AY272" s="19" t="s">
        <v>152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182</v>
      </c>
      <c r="BM272" s="148" t="s">
        <v>522</v>
      </c>
    </row>
    <row r="273" spans="1:65" s="2" customFormat="1" ht="49.15" customHeight="1">
      <c r="A273" s="34"/>
      <c r="B273" s="136"/>
      <c r="C273" s="137" t="s">
        <v>523</v>
      </c>
      <c r="D273" s="137" t="s">
        <v>155</v>
      </c>
      <c r="E273" s="138" t="s">
        <v>524</v>
      </c>
      <c r="F273" s="139" t="s">
        <v>525</v>
      </c>
      <c r="G273" s="140" t="s">
        <v>285</v>
      </c>
      <c r="H273" s="141">
        <v>1.7000000000000001E-2</v>
      </c>
      <c r="I273" s="142"/>
      <c r="J273" s="143">
        <f>ROUND(I273*H273,2)</f>
        <v>0</v>
      </c>
      <c r="K273" s="139"/>
      <c r="L273" s="35"/>
      <c r="M273" s="144" t="s">
        <v>3</v>
      </c>
      <c r="N273" s="145" t="s">
        <v>40</v>
      </c>
      <c r="O273" s="55"/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182</v>
      </c>
      <c r="AT273" s="148" t="s">
        <v>155</v>
      </c>
      <c r="AU273" s="148" t="s">
        <v>79</v>
      </c>
      <c r="AY273" s="19" t="s">
        <v>152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182</v>
      </c>
      <c r="BM273" s="148" t="s">
        <v>526</v>
      </c>
    </row>
    <row r="274" spans="1:65" s="2" customFormat="1">
      <c r="A274" s="34"/>
      <c r="B274" s="35"/>
      <c r="C274" s="34"/>
      <c r="D274" s="150" t="s">
        <v>160</v>
      </c>
      <c r="E274" s="34"/>
      <c r="F274" s="151" t="s">
        <v>527</v>
      </c>
      <c r="G274" s="34"/>
      <c r="H274" s="34"/>
      <c r="I274" s="152"/>
      <c r="J274" s="34"/>
      <c r="K274" s="34"/>
      <c r="L274" s="35"/>
      <c r="M274" s="153"/>
      <c r="N274" s="154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160</v>
      </c>
      <c r="AU274" s="19" t="s">
        <v>79</v>
      </c>
    </row>
    <row r="275" spans="1:65" s="12" customFormat="1" ht="22.9" customHeight="1">
      <c r="B275" s="123"/>
      <c r="D275" s="124" t="s">
        <v>68</v>
      </c>
      <c r="E275" s="134" t="s">
        <v>528</v>
      </c>
      <c r="F275" s="134" t="s">
        <v>529</v>
      </c>
      <c r="I275" s="126"/>
      <c r="J275" s="135">
        <f>BK275</f>
        <v>0</v>
      </c>
      <c r="L275" s="123"/>
      <c r="M275" s="128"/>
      <c r="N275" s="129"/>
      <c r="O275" s="129"/>
      <c r="P275" s="130">
        <f>SUM(P276:P281)</f>
        <v>0</v>
      </c>
      <c r="Q275" s="129"/>
      <c r="R275" s="130">
        <f>SUM(R276:R281)</f>
        <v>1.9E-3</v>
      </c>
      <c r="S275" s="129"/>
      <c r="T275" s="131">
        <f>SUM(T276:T281)</f>
        <v>0</v>
      </c>
      <c r="AR275" s="124" t="s">
        <v>79</v>
      </c>
      <c r="AT275" s="132" t="s">
        <v>68</v>
      </c>
      <c r="AU275" s="132" t="s">
        <v>77</v>
      </c>
      <c r="AY275" s="124" t="s">
        <v>152</v>
      </c>
      <c r="BK275" s="133">
        <f>SUM(BK276:BK281)</f>
        <v>0</v>
      </c>
    </row>
    <row r="276" spans="1:65" s="2" customFormat="1" ht="24.2" customHeight="1">
      <c r="A276" s="34"/>
      <c r="B276" s="136"/>
      <c r="C276" s="137" t="s">
        <v>530</v>
      </c>
      <c r="D276" s="137" t="s">
        <v>155</v>
      </c>
      <c r="E276" s="138" t="s">
        <v>531</v>
      </c>
      <c r="F276" s="139" t="s">
        <v>532</v>
      </c>
      <c r="G276" s="140" t="s">
        <v>176</v>
      </c>
      <c r="H276" s="141">
        <v>1</v>
      </c>
      <c r="I276" s="142"/>
      <c r="J276" s="143">
        <f>ROUND(I276*H276,2)</f>
        <v>0</v>
      </c>
      <c r="K276" s="139"/>
      <c r="L276" s="35"/>
      <c r="M276" s="144" t="s">
        <v>3</v>
      </c>
      <c r="N276" s="145" t="s">
        <v>40</v>
      </c>
      <c r="O276" s="55"/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182</v>
      </c>
      <c r="AT276" s="148" t="s">
        <v>155</v>
      </c>
      <c r="AU276" s="148" t="s">
        <v>79</v>
      </c>
      <c r="AY276" s="19" t="s">
        <v>152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182</v>
      </c>
      <c r="BM276" s="148" t="s">
        <v>533</v>
      </c>
    </row>
    <row r="277" spans="1:65" s="2" customFormat="1">
      <c r="A277" s="34"/>
      <c r="B277" s="35"/>
      <c r="C277" s="34"/>
      <c r="D277" s="150" t="s">
        <v>160</v>
      </c>
      <c r="E277" s="34"/>
      <c r="F277" s="151" t="s">
        <v>534</v>
      </c>
      <c r="G277" s="34"/>
      <c r="H277" s="34"/>
      <c r="I277" s="152"/>
      <c r="J277" s="34"/>
      <c r="K277" s="34"/>
      <c r="L277" s="35"/>
      <c r="M277" s="153"/>
      <c r="N277" s="154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160</v>
      </c>
      <c r="AU277" s="19" t="s">
        <v>79</v>
      </c>
    </row>
    <row r="278" spans="1:65" s="2" customFormat="1" ht="21.75" customHeight="1">
      <c r="A278" s="34"/>
      <c r="B278" s="136"/>
      <c r="C278" s="179" t="s">
        <v>535</v>
      </c>
      <c r="D278" s="179" t="s">
        <v>436</v>
      </c>
      <c r="E278" s="180" t="s">
        <v>536</v>
      </c>
      <c r="F278" s="181" t="s">
        <v>537</v>
      </c>
      <c r="G278" s="182" t="s">
        <v>176</v>
      </c>
      <c r="H278" s="183">
        <v>1</v>
      </c>
      <c r="I278" s="184"/>
      <c r="J278" s="185">
        <f>ROUND(I278*H278,2)</f>
        <v>0</v>
      </c>
      <c r="K278" s="181"/>
      <c r="L278" s="186"/>
      <c r="M278" s="187" t="s">
        <v>3</v>
      </c>
      <c r="N278" s="188" t="s">
        <v>40</v>
      </c>
      <c r="O278" s="55"/>
      <c r="P278" s="146">
        <f>O278*H278</f>
        <v>0</v>
      </c>
      <c r="Q278" s="146">
        <v>2.9999999999999997E-4</v>
      </c>
      <c r="R278" s="146">
        <f>Q278*H278</f>
        <v>2.9999999999999997E-4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346</v>
      </c>
      <c r="AT278" s="148" t="s">
        <v>436</v>
      </c>
      <c r="AU278" s="148" t="s">
        <v>79</v>
      </c>
      <c r="AY278" s="19" t="s">
        <v>152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182</v>
      </c>
      <c r="BM278" s="148" t="s">
        <v>538</v>
      </c>
    </row>
    <row r="279" spans="1:65" s="2" customFormat="1" ht="24.2" customHeight="1">
      <c r="A279" s="34"/>
      <c r="B279" s="136"/>
      <c r="C279" s="137" t="s">
        <v>539</v>
      </c>
      <c r="D279" s="137" t="s">
        <v>155</v>
      </c>
      <c r="E279" s="138" t="s">
        <v>540</v>
      </c>
      <c r="F279" s="139" t="s">
        <v>541</v>
      </c>
      <c r="G279" s="140" t="s">
        <v>176</v>
      </c>
      <c r="H279" s="141">
        <v>2</v>
      </c>
      <c r="I279" s="142"/>
      <c r="J279" s="143">
        <f>ROUND(I279*H279,2)</f>
        <v>0</v>
      </c>
      <c r="K279" s="139"/>
      <c r="L279" s="35"/>
      <c r="M279" s="144" t="s">
        <v>3</v>
      </c>
      <c r="N279" s="145" t="s">
        <v>40</v>
      </c>
      <c r="O279" s="55"/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182</v>
      </c>
      <c r="AT279" s="148" t="s">
        <v>155</v>
      </c>
      <c r="AU279" s="148" t="s">
        <v>79</v>
      </c>
      <c r="AY279" s="19" t="s">
        <v>152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9" t="s">
        <v>77</v>
      </c>
      <c r="BK279" s="149">
        <f>ROUND(I279*H279,2)</f>
        <v>0</v>
      </c>
      <c r="BL279" s="19" t="s">
        <v>182</v>
      </c>
      <c r="BM279" s="148" t="s">
        <v>542</v>
      </c>
    </row>
    <row r="280" spans="1:65" s="2" customFormat="1">
      <c r="A280" s="34"/>
      <c r="B280" s="35"/>
      <c r="C280" s="34"/>
      <c r="D280" s="150" t="s">
        <v>160</v>
      </c>
      <c r="E280" s="34"/>
      <c r="F280" s="151" t="s">
        <v>543</v>
      </c>
      <c r="G280" s="34"/>
      <c r="H280" s="34"/>
      <c r="I280" s="152"/>
      <c r="J280" s="34"/>
      <c r="K280" s="34"/>
      <c r="L280" s="35"/>
      <c r="M280" s="153"/>
      <c r="N280" s="154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160</v>
      </c>
      <c r="AU280" s="19" t="s">
        <v>79</v>
      </c>
    </row>
    <row r="281" spans="1:65" s="2" customFormat="1" ht="24.2" customHeight="1">
      <c r="A281" s="34"/>
      <c r="B281" s="136"/>
      <c r="C281" s="179" t="s">
        <v>544</v>
      </c>
      <c r="D281" s="179" t="s">
        <v>436</v>
      </c>
      <c r="E281" s="180" t="s">
        <v>545</v>
      </c>
      <c r="F281" s="181" t="s">
        <v>546</v>
      </c>
      <c r="G281" s="182" t="s">
        <v>176</v>
      </c>
      <c r="H281" s="183">
        <v>2</v>
      </c>
      <c r="I281" s="184"/>
      <c r="J281" s="185">
        <f>ROUND(I281*H281,2)</f>
        <v>0</v>
      </c>
      <c r="K281" s="181"/>
      <c r="L281" s="186"/>
      <c r="M281" s="187" t="s">
        <v>3</v>
      </c>
      <c r="N281" s="188" t="s">
        <v>40</v>
      </c>
      <c r="O281" s="55"/>
      <c r="P281" s="146">
        <f>O281*H281</f>
        <v>0</v>
      </c>
      <c r="Q281" s="146">
        <v>8.0000000000000004E-4</v>
      </c>
      <c r="R281" s="146">
        <f>Q281*H281</f>
        <v>1.6000000000000001E-3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346</v>
      </c>
      <c r="AT281" s="148" t="s">
        <v>436</v>
      </c>
      <c r="AU281" s="148" t="s">
        <v>79</v>
      </c>
      <c r="AY281" s="19" t="s">
        <v>152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182</v>
      </c>
      <c r="BM281" s="148" t="s">
        <v>547</v>
      </c>
    </row>
    <row r="282" spans="1:65" s="12" customFormat="1" ht="22.9" customHeight="1">
      <c r="B282" s="123"/>
      <c r="D282" s="124" t="s">
        <v>68</v>
      </c>
      <c r="E282" s="134" t="s">
        <v>548</v>
      </c>
      <c r="F282" s="134" t="s">
        <v>549</v>
      </c>
      <c r="I282" s="126"/>
      <c r="J282" s="135">
        <f>BK282</f>
        <v>0</v>
      </c>
      <c r="L282" s="123"/>
      <c r="M282" s="128"/>
      <c r="N282" s="129"/>
      <c r="O282" s="129"/>
      <c r="P282" s="130">
        <f>P283+P284+P285+P296</f>
        <v>0</v>
      </c>
      <c r="Q282" s="129"/>
      <c r="R282" s="130">
        <f>R283+R284+R285+R296</f>
        <v>5.9245001300000003E-2</v>
      </c>
      <c r="S282" s="129"/>
      <c r="T282" s="131">
        <f>T283+T284+T285+T296</f>
        <v>0</v>
      </c>
      <c r="AR282" s="124" t="s">
        <v>79</v>
      </c>
      <c r="AT282" s="132" t="s">
        <v>68</v>
      </c>
      <c r="AU282" s="132" t="s">
        <v>77</v>
      </c>
      <c r="AY282" s="124" t="s">
        <v>152</v>
      </c>
      <c r="BK282" s="133">
        <f>BK283+BK284+BK285+BK296</f>
        <v>0</v>
      </c>
    </row>
    <row r="283" spans="1:65" s="2" customFormat="1" ht="76.349999999999994" customHeight="1">
      <c r="A283" s="34"/>
      <c r="B283" s="136"/>
      <c r="C283" s="137" t="s">
        <v>550</v>
      </c>
      <c r="D283" s="137" t="s">
        <v>155</v>
      </c>
      <c r="E283" s="138" t="s">
        <v>551</v>
      </c>
      <c r="F283" s="139" t="s">
        <v>552</v>
      </c>
      <c r="G283" s="140" t="s">
        <v>285</v>
      </c>
      <c r="H283" s="141">
        <v>5.8999999999999997E-2</v>
      </c>
      <c r="I283" s="142"/>
      <c r="J283" s="143">
        <f>ROUND(I283*H283,2)</f>
        <v>0</v>
      </c>
      <c r="K283" s="139"/>
      <c r="L283" s="35"/>
      <c r="M283" s="144" t="s">
        <v>3</v>
      </c>
      <c r="N283" s="145" t="s">
        <v>40</v>
      </c>
      <c r="O283" s="55"/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8" t="s">
        <v>182</v>
      </c>
      <c r="AT283" s="148" t="s">
        <v>155</v>
      </c>
      <c r="AU283" s="148" t="s">
        <v>79</v>
      </c>
      <c r="AY283" s="19" t="s">
        <v>152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9" t="s">
        <v>77</v>
      </c>
      <c r="BK283" s="149">
        <f>ROUND(I283*H283,2)</f>
        <v>0</v>
      </c>
      <c r="BL283" s="19" t="s">
        <v>182</v>
      </c>
      <c r="BM283" s="148" t="s">
        <v>553</v>
      </c>
    </row>
    <row r="284" spans="1:65" s="2" customFormat="1">
      <c r="A284" s="34"/>
      <c r="B284" s="35"/>
      <c r="C284" s="34"/>
      <c r="D284" s="150" t="s">
        <v>160</v>
      </c>
      <c r="E284" s="34"/>
      <c r="F284" s="151" t="s">
        <v>554</v>
      </c>
      <c r="G284" s="34"/>
      <c r="H284" s="34"/>
      <c r="I284" s="152"/>
      <c r="J284" s="34"/>
      <c r="K284" s="34"/>
      <c r="L284" s="35"/>
      <c r="M284" s="153"/>
      <c r="N284" s="154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160</v>
      </c>
      <c r="AU284" s="19" t="s">
        <v>79</v>
      </c>
    </row>
    <row r="285" spans="1:65" s="12" customFormat="1" ht="20.85" customHeight="1">
      <c r="B285" s="123"/>
      <c r="D285" s="124" t="s">
        <v>68</v>
      </c>
      <c r="E285" s="134" t="s">
        <v>555</v>
      </c>
      <c r="F285" s="134" t="s">
        <v>556</v>
      </c>
      <c r="I285" s="126"/>
      <c r="J285" s="135">
        <f>BK285</f>
        <v>0</v>
      </c>
      <c r="L285" s="123"/>
      <c r="M285" s="128"/>
      <c r="N285" s="129"/>
      <c r="O285" s="129"/>
      <c r="P285" s="130">
        <f>SUM(P286:P295)</f>
        <v>0</v>
      </c>
      <c r="Q285" s="129"/>
      <c r="R285" s="130">
        <f>SUM(R286:R295)</f>
        <v>4.341909E-2</v>
      </c>
      <c r="S285" s="129"/>
      <c r="T285" s="131">
        <f>SUM(T286:T295)</f>
        <v>0</v>
      </c>
      <c r="AR285" s="124" t="s">
        <v>79</v>
      </c>
      <c r="AT285" s="132" t="s">
        <v>68</v>
      </c>
      <c r="AU285" s="132" t="s">
        <v>79</v>
      </c>
      <c r="AY285" s="124" t="s">
        <v>152</v>
      </c>
      <c r="BK285" s="133">
        <f>SUM(BK286:BK295)</f>
        <v>0</v>
      </c>
    </row>
    <row r="286" spans="1:65" s="2" customFormat="1" ht="37.9" customHeight="1">
      <c r="A286" s="34"/>
      <c r="B286" s="136"/>
      <c r="C286" s="137" t="s">
        <v>557</v>
      </c>
      <c r="D286" s="137" t="s">
        <v>155</v>
      </c>
      <c r="E286" s="138" t="s">
        <v>558</v>
      </c>
      <c r="F286" s="139" t="s">
        <v>559</v>
      </c>
      <c r="G286" s="140" t="s">
        <v>82</v>
      </c>
      <c r="H286" s="141">
        <v>3.8250000000000002</v>
      </c>
      <c r="I286" s="142"/>
      <c r="J286" s="143">
        <f>ROUND(I286*H286,2)</f>
        <v>0</v>
      </c>
      <c r="K286" s="139"/>
      <c r="L286" s="35"/>
      <c r="M286" s="144" t="s">
        <v>3</v>
      </c>
      <c r="N286" s="145" t="s">
        <v>40</v>
      </c>
      <c r="O286" s="55"/>
      <c r="P286" s="146">
        <f>O286*H286</f>
        <v>0</v>
      </c>
      <c r="Q286" s="146">
        <v>7.0600000000000003E-3</v>
      </c>
      <c r="R286" s="146">
        <f>Q286*H286</f>
        <v>2.7004500000000001E-2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182</v>
      </c>
      <c r="AT286" s="148" t="s">
        <v>155</v>
      </c>
      <c r="AU286" s="148" t="s">
        <v>84</v>
      </c>
      <c r="AY286" s="19" t="s">
        <v>152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182</v>
      </c>
      <c r="BM286" s="148" t="s">
        <v>560</v>
      </c>
    </row>
    <row r="287" spans="1:65" s="2" customFormat="1">
      <c r="A287" s="34"/>
      <c r="B287" s="35"/>
      <c r="C287" s="34"/>
      <c r="D287" s="150" t="s">
        <v>160</v>
      </c>
      <c r="E287" s="34"/>
      <c r="F287" s="151" t="s">
        <v>561</v>
      </c>
      <c r="G287" s="34"/>
      <c r="H287" s="34"/>
      <c r="I287" s="152"/>
      <c r="J287" s="34"/>
      <c r="K287" s="34"/>
      <c r="L287" s="35"/>
      <c r="M287" s="153"/>
      <c r="N287" s="154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160</v>
      </c>
      <c r="AU287" s="19" t="s">
        <v>84</v>
      </c>
    </row>
    <row r="288" spans="1:65" s="13" customFormat="1">
      <c r="B288" s="155"/>
      <c r="D288" s="156" t="s">
        <v>162</v>
      </c>
      <c r="E288" s="157" t="s">
        <v>3</v>
      </c>
      <c r="F288" s="158" t="s">
        <v>85</v>
      </c>
      <c r="H288" s="159">
        <v>3.8250000000000002</v>
      </c>
      <c r="I288" s="160"/>
      <c r="L288" s="155"/>
      <c r="M288" s="161"/>
      <c r="N288" s="162"/>
      <c r="O288" s="162"/>
      <c r="P288" s="162"/>
      <c r="Q288" s="162"/>
      <c r="R288" s="162"/>
      <c r="S288" s="162"/>
      <c r="T288" s="163"/>
      <c r="AT288" s="157" t="s">
        <v>162</v>
      </c>
      <c r="AU288" s="157" t="s">
        <v>84</v>
      </c>
      <c r="AV288" s="13" t="s">
        <v>79</v>
      </c>
      <c r="AW288" s="13" t="s">
        <v>31</v>
      </c>
      <c r="AX288" s="13" t="s">
        <v>77</v>
      </c>
      <c r="AY288" s="157" t="s">
        <v>152</v>
      </c>
    </row>
    <row r="289" spans="1:65" s="2" customFormat="1" ht="44.25" customHeight="1">
      <c r="A289" s="34"/>
      <c r="B289" s="136"/>
      <c r="C289" s="179" t="s">
        <v>562</v>
      </c>
      <c r="D289" s="179" t="s">
        <v>436</v>
      </c>
      <c r="E289" s="180" t="s">
        <v>563</v>
      </c>
      <c r="F289" s="181" t="s">
        <v>564</v>
      </c>
      <c r="G289" s="182" t="s">
        <v>82</v>
      </c>
      <c r="H289" s="183">
        <v>4.016</v>
      </c>
      <c r="I289" s="184"/>
      <c r="J289" s="185">
        <f>ROUND(I289*H289,2)</f>
        <v>0</v>
      </c>
      <c r="K289" s="181"/>
      <c r="L289" s="186"/>
      <c r="M289" s="187" t="s">
        <v>3</v>
      </c>
      <c r="N289" s="188" t="s">
        <v>40</v>
      </c>
      <c r="O289" s="55"/>
      <c r="P289" s="146">
        <f>O289*H289</f>
        <v>0</v>
      </c>
      <c r="Q289" s="146">
        <v>3.0999999999999999E-3</v>
      </c>
      <c r="R289" s="146">
        <f>Q289*H289</f>
        <v>1.24496E-2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346</v>
      </c>
      <c r="AT289" s="148" t="s">
        <v>436</v>
      </c>
      <c r="AU289" s="148" t="s">
        <v>84</v>
      </c>
      <c r="AY289" s="19" t="s">
        <v>152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182</v>
      </c>
      <c r="BM289" s="148" t="s">
        <v>565</v>
      </c>
    </row>
    <row r="290" spans="1:65" s="13" customFormat="1">
      <c r="B290" s="155"/>
      <c r="D290" s="156" t="s">
        <v>162</v>
      </c>
      <c r="F290" s="158" t="s">
        <v>566</v>
      </c>
      <c r="H290" s="159">
        <v>4.016</v>
      </c>
      <c r="I290" s="160"/>
      <c r="L290" s="155"/>
      <c r="M290" s="161"/>
      <c r="N290" s="162"/>
      <c r="O290" s="162"/>
      <c r="P290" s="162"/>
      <c r="Q290" s="162"/>
      <c r="R290" s="162"/>
      <c r="S290" s="162"/>
      <c r="T290" s="163"/>
      <c r="AT290" s="157" t="s">
        <v>162</v>
      </c>
      <c r="AU290" s="157" t="s">
        <v>84</v>
      </c>
      <c r="AV290" s="13" t="s">
        <v>79</v>
      </c>
      <c r="AW290" s="13" t="s">
        <v>4</v>
      </c>
      <c r="AX290" s="13" t="s">
        <v>77</v>
      </c>
      <c r="AY290" s="157" t="s">
        <v>152</v>
      </c>
    </row>
    <row r="291" spans="1:65" s="2" customFormat="1" ht="24.2" customHeight="1">
      <c r="A291" s="34"/>
      <c r="B291" s="136"/>
      <c r="C291" s="137" t="s">
        <v>567</v>
      </c>
      <c r="D291" s="137" t="s">
        <v>155</v>
      </c>
      <c r="E291" s="138" t="s">
        <v>568</v>
      </c>
      <c r="F291" s="139" t="s">
        <v>569</v>
      </c>
      <c r="G291" s="140" t="s">
        <v>204</v>
      </c>
      <c r="H291" s="141">
        <v>9.9250000000000007</v>
      </c>
      <c r="I291" s="142"/>
      <c r="J291" s="143">
        <f>ROUND(I291*H291,2)</f>
        <v>0</v>
      </c>
      <c r="K291" s="139"/>
      <c r="L291" s="35"/>
      <c r="M291" s="144" t="s">
        <v>3</v>
      </c>
      <c r="N291" s="145" t="s">
        <v>40</v>
      </c>
      <c r="O291" s="55"/>
      <c r="P291" s="146">
        <f>O291*H291</f>
        <v>0</v>
      </c>
      <c r="Q291" s="146">
        <v>2.0000000000000001E-4</v>
      </c>
      <c r="R291" s="146">
        <f>Q291*H291</f>
        <v>1.9850000000000002E-3</v>
      </c>
      <c r="S291" s="146">
        <v>0</v>
      </c>
      <c r="T291" s="14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48" t="s">
        <v>182</v>
      </c>
      <c r="AT291" s="148" t="s">
        <v>155</v>
      </c>
      <c r="AU291" s="148" t="s">
        <v>84</v>
      </c>
      <c r="AY291" s="19" t="s">
        <v>152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9" t="s">
        <v>77</v>
      </c>
      <c r="BK291" s="149">
        <f>ROUND(I291*H291,2)</f>
        <v>0</v>
      </c>
      <c r="BL291" s="19" t="s">
        <v>182</v>
      </c>
      <c r="BM291" s="148" t="s">
        <v>570</v>
      </c>
    </row>
    <row r="292" spans="1:65" s="2" customFormat="1">
      <c r="A292" s="34"/>
      <c r="B292" s="35"/>
      <c r="C292" s="34"/>
      <c r="D292" s="150" t="s">
        <v>160</v>
      </c>
      <c r="E292" s="34"/>
      <c r="F292" s="151" t="s">
        <v>571</v>
      </c>
      <c r="G292" s="34"/>
      <c r="H292" s="34"/>
      <c r="I292" s="152"/>
      <c r="J292" s="34"/>
      <c r="K292" s="34"/>
      <c r="L292" s="35"/>
      <c r="M292" s="153"/>
      <c r="N292" s="154"/>
      <c r="O292" s="55"/>
      <c r="P292" s="55"/>
      <c r="Q292" s="55"/>
      <c r="R292" s="55"/>
      <c r="S292" s="55"/>
      <c r="T292" s="5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160</v>
      </c>
      <c r="AU292" s="19" t="s">
        <v>84</v>
      </c>
    </row>
    <row r="293" spans="1:65" s="13" customFormat="1">
      <c r="B293" s="155"/>
      <c r="D293" s="156" t="s">
        <v>162</v>
      </c>
      <c r="E293" s="157" t="s">
        <v>3</v>
      </c>
      <c r="F293" s="158" t="s">
        <v>572</v>
      </c>
      <c r="H293" s="159">
        <v>9.9250000000000007</v>
      </c>
      <c r="I293" s="160"/>
      <c r="L293" s="155"/>
      <c r="M293" s="161"/>
      <c r="N293" s="162"/>
      <c r="O293" s="162"/>
      <c r="P293" s="162"/>
      <c r="Q293" s="162"/>
      <c r="R293" s="162"/>
      <c r="S293" s="162"/>
      <c r="T293" s="163"/>
      <c r="AT293" s="157" t="s">
        <v>162</v>
      </c>
      <c r="AU293" s="157" t="s">
        <v>84</v>
      </c>
      <c r="AV293" s="13" t="s">
        <v>79</v>
      </c>
      <c r="AW293" s="13" t="s">
        <v>31</v>
      </c>
      <c r="AX293" s="13" t="s">
        <v>77</v>
      </c>
      <c r="AY293" s="157" t="s">
        <v>152</v>
      </c>
    </row>
    <row r="294" spans="1:65" s="2" customFormat="1" ht="24.2" customHeight="1">
      <c r="A294" s="34"/>
      <c r="B294" s="136"/>
      <c r="C294" s="179" t="s">
        <v>573</v>
      </c>
      <c r="D294" s="179" t="s">
        <v>436</v>
      </c>
      <c r="E294" s="180" t="s">
        <v>574</v>
      </c>
      <c r="F294" s="181" t="s">
        <v>575</v>
      </c>
      <c r="G294" s="182" t="s">
        <v>204</v>
      </c>
      <c r="H294" s="183">
        <v>10.420999999999999</v>
      </c>
      <c r="I294" s="184"/>
      <c r="J294" s="185">
        <f>ROUND(I294*H294,2)</f>
        <v>0</v>
      </c>
      <c r="K294" s="181"/>
      <c r="L294" s="186"/>
      <c r="M294" s="187" t="s">
        <v>3</v>
      </c>
      <c r="N294" s="188" t="s">
        <v>40</v>
      </c>
      <c r="O294" s="55"/>
      <c r="P294" s="146">
        <f>O294*H294</f>
        <v>0</v>
      </c>
      <c r="Q294" s="146">
        <v>1.9000000000000001E-4</v>
      </c>
      <c r="R294" s="146">
        <f>Q294*H294</f>
        <v>1.97999E-3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346</v>
      </c>
      <c r="AT294" s="148" t="s">
        <v>436</v>
      </c>
      <c r="AU294" s="148" t="s">
        <v>84</v>
      </c>
      <c r="AY294" s="19" t="s">
        <v>152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182</v>
      </c>
      <c r="BM294" s="148" t="s">
        <v>576</v>
      </c>
    </row>
    <row r="295" spans="1:65" s="13" customFormat="1">
      <c r="B295" s="155"/>
      <c r="D295" s="156" t="s">
        <v>162</v>
      </c>
      <c r="F295" s="158" t="s">
        <v>577</v>
      </c>
      <c r="H295" s="159">
        <v>10.420999999999999</v>
      </c>
      <c r="I295" s="160"/>
      <c r="L295" s="155"/>
      <c r="M295" s="161"/>
      <c r="N295" s="162"/>
      <c r="O295" s="162"/>
      <c r="P295" s="162"/>
      <c r="Q295" s="162"/>
      <c r="R295" s="162"/>
      <c r="S295" s="162"/>
      <c r="T295" s="163"/>
      <c r="AT295" s="157" t="s">
        <v>162</v>
      </c>
      <c r="AU295" s="157" t="s">
        <v>84</v>
      </c>
      <c r="AV295" s="13" t="s">
        <v>79</v>
      </c>
      <c r="AW295" s="13" t="s">
        <v>4</v>
      </c>
      <c r="AX295" s="13" t="s">
        <v>77</v>
      </c>
      <c r="AY295" s="157" t="s">
        <v>152</v>
      </c>
    </row>
    <row r="296" spans="1:65" s="12" customFormat="1" ht="20.85" customHeight="1">
      <c r="B296" s="123"/>
      <c r="D296" s="124" t="s">
        <v>68</v>
      </c>
      <c r="E296" s="134" t="s">
        <v>578</v>
      </c>
      <c r="F296" s="134" t="s">
        <v>579</v>
      </c>
      <c r="I296" s="126"/>
      <c r="J296" s="135">
        <f>BK296</f>
        <v>0</v>
      </c>
      <c r="L296" s="123"/>
      <c r="M296" s="128"/>
      <c r="N296" s="129"/>
      <c r="O296" s="129"/>
      <c r="P296" s="130">
        <f>SUM(P297:P303)</f>
        <v>0</v>
      </c>
      <c r="Q296" s="129"/>
      <c r="R296" s="130">
        <f>SUM(R297:R303)</f>
        <v>1.5825911300000002E-2</v>
      </c>
      <c r="S296" s="129"/>
      <c r="T296" s="131">
        <f>SUM(T297:T303)</f>
        <v>0</v>
      </c>
      <c r="AR296" s="124" t="s">
        <v>79</v>
      </c>
      <c r="AT296" s="132" t="s">
        <v>68</v>
      </c>
      <c r="AU296" s="132" t="s">
        <v>79</v>
      </c>
      <c r="AY296" s="124" t="s">
        <v>152</v>
      </c>
      <c r="BK296" s="133">
        <f>SUM(BK297:BK303)</f>
        <v>0</v>
      </c>
    </row>
    <row r="297" spans="1:65" s="2" customFormat="1" ht="55.5" customHeight="1">
      <c r="A297" s="34"/>
      <c r="B297" s="136"/>
      <c r="C297" s="137" t="s">
        <v>580</v>
      </c>
      <c r="D297" s="137" t="s">
        <v>155</v>
      </c>
      <c r="E297" s="138" t="s">
        <v>581</v>
      </c>
      <c r="F297" s="139" t="s">
        <v>582</v>
      </c>
      <c r="G297" s="140" t="s">
        <v>82</v>
      </c>
      <c r="H297" s="141">
        <v>1.2190000000000001</v>
      </c>
      <c r="I297" s="142"/>
      <c r="J297" s="143">
        <f>ROUND(I297*H297,2)</f>
        <v>0</v>
      </c>
      <c r="K297" s="139"/>
      <c r="L297" s="35"/>
      <c r="M297" s="144" t="s">
        <v>3</v>
      </c>
      <c r="N297" s="145" t="s">
        <v>40</v>
      </c>
      <c r="O297" s="55"/>
      <c r="P297" s="146">
        <f>O297*H297</f>
        <v>0</v>
      </c>
      <c r="Q297" s="146">
        <v>1.28827E-2</v>
      </c>
      <c r="R297" s="146">
        <f>Q297*H297</f>
        <v>1.5704011300000001E-2</v>
      </c>
      <c r="S297" s="146">
        <v>0</v>
      </c>
      <c r="T297" s="14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48" t="s">
        <v>182</v>
      </c>
      <c r="AT297" s="148" t="s">
        <v>155</v>
      </c>
      <c r="AU297" s="148" t="s">
        <v>84</v>
      </c>
      <c r="AY297" s="19" t="s">
        <v>152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77</v>
      </c>
      <c r="BK297" s="149">
        <f>ROUND(I297*H297,2)</f>
        <v>0</v>
      </c>
      <c r="BL297" s="19" t="s">
        <v>182</v>
      </c>
      <c r="BM297" s="148" t="s">
        <v>583</v>
      </c>
    </row>
    <row r="298" spans="1:65" s="2" customFormat="1">
      <c r="A298" s="34"/>
      <c r="B298" s="35"/>
      <c r="C298" s="34"/>
      <c r="D298" s="150" t="s">
        <v>160</v>
      </c>
      <c r="E298" s="34"/>
      <c r="F298" s="151" t="s">
        <v>584</v>
      </c>
      <c r="G298" s="34"/>
      <c r="H298" s="34"/>
      <c r="I298" s="152"/>
      <c r="J298" s="34"/>
      <c r="K298" s="34"/>
      <c r="L298" s="35"/>
      <c r="M298" s="153"/>
      <c r="N298" s="154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160</v>
      </c>
      <c r="AU298" s="19" t="s">
        <v>84</v>
      </c>
    </row>
    <row r="299" spans="1:65" s="13" customFormat="1">
      <c r="B299" s="155"/>
      <c r="D299" s="156" t="s">
        <v>162</v>
      </c>
      <c r="E299" s="157" t="s">
        <v>3</v>
      </c>
      <c r="F299" s="158" t="s">
        <v>95</v>
      </c>
      <c r="H299" s="159">
        <v>1.2190000000000001</v>
      </c>
      <c r="I299" s="160"/>
      <c r="L299" s="155"/>
      <c r="M299" s="161"/>
      <c r="N299" s="162"/>
      <c r="O299" s="162"/>
      <c r="P299" s="162"/>
      <c r="Q299" s="162"/>
      <c r="R299" s="162"/>
      <c r="S299" s="162"/>
      <c r="T299" s="163"/>
      <c r="AT299" s="157" t="s">
        <v>162</v>
      </c>
      <c r="AU299" s="157" t="s">
        <v>84</v>
      </c>
      <c r="AV299" s="13" t="s">
        <v>79</v>
      </c>
      <c r="AW299" s="13" t="s">
        <v>31</v>
      </c>
      <c r="AX299" s="13" t="s">
        <v>69</v>
      </c>
      <c r="AY299" s="157" t="s">
        <v>152</v>
      </c>
    </row>
    <row r="300" spans="1:65" s="15" customFormat="1">
      <c r="B300" s="171"/>
      <c r="D300" s="156" t="s">
        <v>162</v>
      </c>
      <c r="E300" s="172" t="s">
        <v>3</v>
      </c>
      <c r="F300" s="173" t="s">
        <v>250</v>
      </c>
      <c r="H300" s="174">
        <v>1.2190000000000001</v>
      </c>
      <c r="I300" s="175"/>
      <c r="L300" s="171"/>
      <c r="M300" s="176"/>
      <c r="N300" s="177"/>
      <c r="O300" s="177"/>
      <c r="P300" s="177"/>
      <c r="Q300" s="177"/>
      <c r="R300" s="177"/>
      <c r="S300" s="177"/>
      <c r="T300" s="178"/>
      <c r="AT300" s="172" t="s">
        <v>162</v>
      </c>
      <c r="AU300" s="172" t="s">
        <v>84</v>
      </c>
      <c r="AV300" s="15" t="s">
        <v>158</v>
      </c>
      <c r="AW300" s="15" t="s">
        <v>31</v>
      </c>
      <c r="AX300" s="15" t="s">
        <v>77</v>
      </c>
      <c r="AY300" s="172" t="s">
        <v>152</v>
      </c>
    </row>
    <row r="301" spans="1:65" s="2" customFormat="1" ht="44.25" customHeight="1">
      <c r="A301" s="34"/>
      <c r="B301" s="136"/>
      <c r="C301" s="137" t="s">
        <v>585</v>
      </c>
      <c r="D301" s="137" t="s">
        <v>155</v>
      </c>
      <c r="E301" s="138" t="s">
        <v>586</v>
      </c>
      <c r="F301" s="139" t="s">
        <v>587</v>
      </c>
      <c r="G301" s="140" t="s">
        <v>82</v>
      </c>
      <c r="H301" s="141">
        <v>1.2190000000000001</v>
      </c>
      <c r="I301" s="142"/>
      <c r="J301" s="143">
        <f>ROUND(I301*H301,2)</f>
        <v>0</v>
      </c>
      <c r="K301" s="139"/>
      <c r="L301" s="35"/>
      <c r="M301" s="144" t="s">
        <v>3</v>
      </c>
      <c r="N301" s="145" t="s">
        <v>40</v>
      </c>
      <c r="O301" s="55"/>
      <c r="P301" s="146">
        <f>O301*H301</f>
        <v>0</v>
      </c>
      <c r="Q301" s="146">
        <v>1E-4</v>
      </c>
      <c r="R301" s="146">
        <f>Q301*H301</f>
        <v>1.2190000000000001E-4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182</v>
      </c>
      <c r="AT301" s="148" t="s">
        <v>155</v>
      </c>
      <c r="AU301" s="148" t="s">
        <v>84</v>
      </c>
      <c r="AY301" s="19" t="s">
        <v>152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77</v>
      </c>
      <c r="BK301" s="149">
        <f>ROUND(I301*H301,2)</f>
        <v>0</v>
      </c>
      <c r="BL301" s="19" t="s">
        <v>182</v>
      </c>
      <c r="BM301" s="148" t="s">
        <v>588</v>
      </c>
    </row>
    <row r="302" spans="1:65" s="2" customFormat="1">
      <c r="A302" s="34"/>
      <c r="B302" s="35"/>
      <c r="C302" s="34"/>
      <c r="D302" s="150" t="s">
        <v>160</v>
      </c>
      <c r="E302" s="34"/>
      <c r="F302" s="151" t="s">
        <v>589</v>
      </c>
      <c r="G302" s="34"/>
      <c r="H302" s="34"/>
      <c r="I302" s="152"/>
      <c r="J302" s="34"/>
      <c r="K302" s="34"/>
      <c r="L302" s="35"/>
      <c r="M302" s="153"/>
      <c r="N302" s="154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160</v>
      </c>
      <c r="AU302" s="19" t="s">
        <v>84</v>
      </c>
    </row>
    <row r="303" spans="1:65" s="13" customFormat="1">
      <c r="B303" s="155"/>
      <c r="D303" s="156" t="s">
        <v>162</v>
      </c>
      <c r="E303" s="157" t="s">
        <v>3</v>
      </c>
      <c r="F303" s="158" t="s">
        <v>95</v>
      </c>
      <c r="H303" s="159">
        <v>1.2190000000000001</v>
      </c>
      <c r="I303" s="160"/>
      <c r="L303" s="155"/>
      <c r="M303" s="161"/>
      <c r="N303" s="162"/>
      <c r="O303" s="162"/>
      <c r="P303" s="162"/>
      <c r="Q303" s="162"/>
      <c r="R303" s="162"/>
      <c r="S303" s="162"/>
      <c r="T303" s="163"/>
      <c r="AT303" s="157" t="s">
        <v>162</v>
      </c>
      <c r="AU303" s="157" t="s">
        <v>84</v>
      </c>
      <c r="AV303" s="13" t="s">
        <v>79</v>
      </c>
      <c r="AW303" s="13" t="s">
        <v>31</v>
      </c>
      <c r="AX303" s="13" t="s">
        <v>77</v>
      </c>
      <c r="AY303" s="157" t="s">
        <v>152</v>
      </c>
    </row>
    <row r="304" spans="1:65" s="12" customFormat="1" ht="22.9" customHeight="1">
      <c r="B304" s="123"/>
      <c r="D304" s="124" t="s">
        <v>68</v>
      </c>
      <c r="E304" s="134" t="s">
        <v>590</v>
      </c>
      <c r="F304" s="134" t="s">
        <v>591</v>
      </c>
      <c r="I304" s="126"/>
      <c r="J304" s="135">
        <f>BK304</f>
        <v>0</v>
      </c>
      <c r="L304" s="123"/>
      <c r="M304" s="128"/>
      <c r="N304" s="129"/>
      <c r="O304" s="129"/>
      <c r="P304" s="130">
        <f>SUM(P305:P315)</f>
        <v>0</v>
      </c>
      <c r="Q304" s="129"/>
      <c r="R304" s="130">
        <f>SUM(R305:R315)</f>
        <v>4.6050000000000001E-2</v>
      </c>
      <c r="S304" s="129"/>
      <c r="T304" s="131">
        <f>SUM(T305:T315)</f>
        <v>0</v>
      </c>
      <c r="AR304" s="124" t="s">
        <v>79</v>
      </c>
      <c r="AT304" s="132" t="s">
        <v>68</v>
      </c>
      <c r="AU304" s="132" t="s">
        <v>77</v>
      </c>
      <c r="AY304" s="124" t="s">
        <v>152</v>
      </c>
      <c r="BK304" s="133">
        <f>SUM(BK305:BK315)</f>
        <v>0</v>
      </c>
    </row>
    <row r="305" spans="1:65" s="2" customFormat="1" ht="49.15" customHeight="1">
      <c r="A305" s="34"/>
      <c r="B305" s="136"/>
      <c r="C305" s="137" t="s">
        <v>592</v>
      </c>
      <c r="D305" s="137" t="s">
        <v>155</v>
      </c>
      <c r="E305" s="138" t="s">
        <v>593</v>
      </c>
      <c r="F305" s="139" t="s">
        <v>594</v>
      </c>
      <c r="G305" s="140" t="s">
        <v>285</v>
      </c>
      <c r="H305" s="141">
        <v>4.5999999999999999E-2</v>
      </c>
      <c r="I305" s="142"/>
      <c r="J305" s="143">
        <f>ROUND(I305*H305,2)</f>
        <v>0</v>
      </c>
      <c r="K305" s="139"/>
      <c r="L305" s="35"/>
      <c r="M305" s="144" t="s">
        <v>3</v>
      </c>
      <c r="N305" s="145" t="s">
        <v>40</v>
      </c>
      <c r="O305" s="55"/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48" t="s">
        <v>182</v>
      </c>
      <c r="AT305" s="148" t="s">
        <v>155</v>
      </c>
      <c r="AU305" s="148" t="s">
        <v>79</v>
      </c>
      <c r="AY305" s="19" t="s">
        <v>152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9" t="s">
        <v>77</v>
      </c>
      <c r="BK305" s="149">
        <f>ROUND(I305*H305,2)</f>
        <v>0</v>
      </c>
      <c r="BL305" s="19" t="s">
        <v>182</v>
      </c>
      <c r="BM305" s="148" t="s">
        <v>595</v>
      </c>
    </row>
    <row r="306" spans="1:65" s="2" customFormat="1">
      <c r="A306" s="34"/>
      <c r="B306" s="35"/>
      <c r="C306" s="34"/>
      <c r="D306" s="150" t="s">
        <v>160</v>
      </c>
      <c r="E306" s="34"/>
      <c r="F306" s="151" t="s">
        <v>596</v>
      </c>
      <c r="G306" s="34"/>
      <c r="H306" s="34"/>
      <c r="I306" s="152"/>
      <c r="J306" s="34"/>
      <c r="K306" s="34"/>
      <c r="L306" s="35"/>
      <c r="M306" s="153"/>
      <c r="N306" s="154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160</v>
      </c>
      <c r="AU306" s="19" t="s">
        <v>79</v>
      </c>
    </row>
    <row r="307" spans="1:65" s="2" customFormat="1" ht="37.9" customHeight="1">
      <c r="A307" s="34"/>
      <c r="B307" s="136"/>
      <c r="C307" s="137" t="s">
        <v>597</v>
      </c>
      <c r="D307" s="137" t="s">
        <v>155</v>
      </c>
      <c r="E307" s="138" t="s">
        <v>598</v>
      </c>
      <c r="F307" s="139" t="s">
        <v>599</v>
      </c>
      <c r="G307" s="140" t="s">
        <v>176</v>
      </c>
      <c r="H307" s="141">
        <v>3</v>
      </c>
      <c r="I307" s="142"/>
      <c r="J307" s="143">
        <f>ROUND(I307*H307,2)</f>
        <v>0</v>
      </c>
      <c r="K307" s="139"/>
      <c r="L307" s="35"/>
      <c r="M307" s="144" t="s">
        <v>3</v>
      </c>
      <c r="N307" s="145" t="s">
        <v>40</v>
      </c>
      <c r="O307" s="55"/>
      <c r="P307" s="146">
        <f>O307*H307</f>
        <v>0</v>
      </c>
      <c r="Q307" s="146">
        <v>0</v>
      </c>
      <c r="R307" s="146">
        <f>Q307*H307</f>
        <v>0</v>
      </c>
      <c r="S307" s="146">
        <v>0</v>
      </c>
      <c r="T307" s="147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48" t="s">
        <v>182</v>
      </c>
      <c r="AT307" s="148" t="s">
        <v>155</v>
      </c>
      <c r="AU307" s="148" t="s">
        <v>79</v>
      </c>
      <c r="AY307" s="19" t="s">
        <v>152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9" t="s">
        <v>77</v>
      </c>
      <c r="BK307" s="149">
        <f>ROUND(I307*H307,2)</f>
        <v>0</v>
      </c>
      <c r="BL307" s="19" t="s">
        <v>182</v>
      </c>
      <c r="BM307" s="148" t="s">
        <v>600</v>
      </c>
    </row>
    <row r="308" spans="1:65" s="2" customFormat="1">
      <c r="A308" s="34"/>
      <c r="B308" s="35"/>
      <c r="C308" s="34"/>
      <c r="D308" s="150" t="s">
        <v>160</v>
      </c>
      <c r="E308" s="34"/>
      <c r="F308" s="151" t="s">
        <v>601</v>
      </c>
      <c r="G308" s="34"/>
      <c r="H308" s="34"/>
      <c r="I308" s="152"/>
      <c r="J308" s="34"/>
      <c r="K308" s="34"/>
      <c r="L308" s="35"/>
      <c r="M308" s="153"/>
      <c r="N308" s="154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160</v>
      </c>
      <c r="AU308" s="19" t="s">
        <v>79</v>
      </c>
    </row>
    <row r="309" spans="1:65" s="2" customFormat="1" ht="24.2" customHeight="1">
      <c r="A309" s="34"/>
      <c r="B309" s="136"/>
      <c r="C309" s="179" t="s">
        <v>602</v>
      </c>
      <c r="D309" s="179" t="s">
        <v>436</v>
      </c>
      <c r="E309" s="180" t="s">
        <v>603</v>
      </c>
      <c r="F309" s="181" t="s">
        <v>604</v>
      </c>
      <c r="G309" s="182" t="s">
        <v>176</v>
      </c>
      <c r="H309" s="183">
        <v>3</v>
      </c>
      <c r="I309" s="184"/>
      <c r="J309" s="185">
        <f>ROUND(I309*H309,2)</f>
        <v>0</v>
      </c>
      <c r="K309" s="181"/>
      <c r="L309" s="186"/>
      <c r="M309" s="187" t="s">
        <v>3</v>
      </c>
      <c r="N309" s="188" t="s">
        <v>40</v>
      </c>
      <c r="O309" s="55"/>
      <c r="P309" s="146">
        <f>O309*H309</f>
        <v>0</v>
      </c>
      <c r="Q309" s="146">
        <v>1.2999999999999999E-2</v>
      </c>
      <c r="R309" s="146">
        <f>Q309*H309</f>
        <v>3.9E-2</v>
      </c>
      <c r="S309" s="146">
        <v>0</v>
      </c>
      <c r="T309" s="147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48" t="s">
        <v>346</v>
      </c>
      <c r="AT309" s="148" t="s">
        <v>436</v>
      </c>
      <c r="AU309" s="148" t="s">
        <v>79</v>
      </c>
      <c r="AY309" s="19" t="s">
        <v>152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9" t="s">
        <v>77</v>
      </c>
      <c r="BK309" s="149">
        <f>ROUND(I309*H309,2)</f>
        <v>0</v>
      </c>
      <c r="BL309" s="19" t="s">
        <v>182</v>
      </c>
      <c r="BM309" s="148" t="s">
        <v>605</v>
      </c>
    </row>
    <row r="310" spans="1:65" s="2" customFormat="1" ht="24.2" customHeight="1">
      <c r="A310" s="34"/>
      <c r="B310" s="136"/>
      <c r="C310" s="137" t="s">
        <v>606</v>
      </c>
      <c r="D310" s="137" t="s">
        <v>155</v>
      </c>
      <c r="E310" s="138" t="s">
        <v>607</v>
      </c>
      <c r="F310" s="139" t="s">
        <v>608</v>
      </c>
      <c r="G310" s="140" t="s">
        <v>176</v>
      </c>
      <c r="H310" s="141">
        <v>3</v>
      </c>
      <c r="I310" s="142"/>
      <c r="J310" s="143">
        <f>ROUND(I310*H310,2)</f>
        <v>0</v>
      </c>
      <c r="K310" s="139"/>
      <c r="L310" s="35"/>
      <c r="M310" s="144" t="s">
        <v>3</v>
      </c>
      <c r="N310" s="145" t="s">
        <v>40</v>
      </c>
      <c r="O310" s="55"/>
      <c r="P310" s="146">
        <f>O310*H310</f>
        <v>0</v>
      </c>
      <c r="Q310" s="146">
        <v>0</v>
      </c>
      <c r="R310" s="146">
        <f>Q310*H310</f>
        <v>0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182</v>
      </c>
      <c r="AT310" s="148" t="s">
        <v>155</v>
      </c>
      <c r="AU310" s="148" t="s">
        <v>79</v>
      </c>
      <c r="AY310" s="19" t="s">
        <v>152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182</v>
      </c>
      <c r="BM310" s="148" t="s">
        <v>609</v>
      </c>
    </row>
    <row r="311" spans="1:65" s="2" customFormat="1">
      <c r="A311" s="34"/>
      <c r="B311" s="35"/>
      <c r="C311" s="34"/>
      <c r="D311" s="150" t="s">
        <v>160</v>
      </c>
      <c r="E311" s="34"/>
      <c r="F311" s="151" t="s">
        <v>610</v>
      </c>
      <c r="G311" s="34"/>
      <c r="H311" s="34"/>
      <c r="I311" s="152"/>
      <c r="J311" s="34"/>
      <c r="K311" s="34"/>
      <c r="L311" s="35"/>
      <c r="M311" s="153"/>
      <c r="N311" s="154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160</v>
      </c>
      <c r="AU311" s="19" t="s">
        <v>79</v>
      </c>
    </row>
    <row r="312" spans="1:65" s="2" customFormat="1" ht="16.5" customHeight="1">
      <c r="A312" s="34"/>
      <c r="B312" s="136"/>
      <c r="C312" s="179" t="s">
        <v>611</v>
      </c>
      <c r="D312" s="179" t="s">
        <v>436</v>
      </c>
      <c r="E312" s="180" t="s">
        <v>612</v>
      </c>
      <c r="F312" s="181" t="s">
        <v>613</v>
      </c>
      <c r="G312" s="182" t="s">
        <v>176</v>
      </c>
      <c r="H312" s="183">
        <v>3</v>
      </c>
      <c r="I312" s="184"/>
      <c r="J312" s="185">
        <f>ROUND(I312*H312,2)</f>
        <v>0</v>
      </c>
      <c r="K312" s="181"/>
      <c r="L312" s="186"/>
      <c r="M312" s="187" t="s">
        <v>3</v>
      </c>
      <c r="N312" s="188" t="s">
        <v>40</v>
      </c>
      <c r="O312" s="55"/>
      <c r="P312" s="146">
        <f>O312*H312</f>
        <v>0</v>
      </c>
      <c r="Q312" s="146">
        <v>1.4999999999999999E-4</v>
      </c>
      <c r="R312" s="146">
        <f>Q312*H312</f>
        <v>4.4999999999999999E-4</v>
      </c>
      <c r="S312" s="146">
        <v>0</v>
      </c>
      <c r="T312" s="147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48" t="s">
        <v>346</v>
      </c>
      <c r="AT312" s="148" t="s">
        <v>436</v>
      </c>
      <c r="AU312" s="148" t="s">
        <v>79</v>
      </c>
      <c r="AY312" s="19" t="s">
        <v>152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9" t="s">
        <v>77</v>
      </c>
      <c r="BK312" s="149">
        <f>ROUND(I312*H312,2)</f>
        <v>0</v>
      </c>
      <c r="BL312" s="19" t="s">
        <v>182</v>
      </c>
      <c r="BM312" s="148" t="s">
        <v>614</v>
      </c>
    </row>
    <row r="313" spans="1:65" s="2" customFormat="1" ht="24.2" customHeight="1">
      <c r="A313" s="34"/>
      <c r="B313" s="136"/>
      <c r="C313" s="137" t="s">
        <v>615</v>
      </c>
      <c r="D313" s="137" t="s">
        <v>155</v>
      </c>
      <c r="E313" s="138" t="s">
        <v>616</v>
      </c>
      <c r="F313" s="139" t="s">
        <v>617</v>
      </c>
      <c r="G313" s="140" t="s">
        <v>176</v>
      </c>
      <c r="H313" s="141">
        <v>3</v>
      </c>
      <c r="I313" s="142"/>
      <c r="J313" s="143">
        <f>ROUND(I313*H313,2)</f>
        <v>0</v>
      </c>
      <c r="K313" s="139"/>
      <c r="L313" s="35"/>
      <c r="M313" s="144" t="s">
        <v>3</v>
      </c>
      <c r="N313" s="145" t="s">
        <v>40</v>
      </c>
      <c r="O313" s="55"/>
      <c r="P313" s="146">
        <f>O313*H313</f>
        <v>0</v>
      </c>
      <c r="Q313" s="146">
        <v>0</v>
      </c>
      <c r="R313" s="146">
        <f>Q313*H313</f>
        <v>0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182</v>
      </c>
      <c r="AT313" s="148" t="s">
        <v>155</v>
      </c>
      <c r="AU313" s="148" t="s">
        <v>79</v>
      </c>
      <c r="AY313" s="19" t="s">
        <v>152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77</v>
      </c>
      <c r="BK313" s="149">
        <f>ROUND(I313*H313,2)</f>
        <v>0</v>
      </c>
      <c r="BL313" s="19" t="s">
        <v>182</v>
      </c>
      <c r="BM313" s="148" t="s">
        <v>618</v>
      </c>
    </row>
    <row r="314" spans="1:65" s="2" customFormat="1">
      <c r="A314" s="34"/>
      <c r="B314" s="35"/>
      <c r="C314" s="34"/>
      <c r="D314" s="150" t="s">
        <v>160</v>
      </c>
      <c r="E314" s="34"/>
      <c r="F314" s="151" t="s">
        <v>619</v>
      </c>
      <c r="G314" s="34"/>
      <c r="H314" s="34"/>
      <c r="I314" s="152"/>
      <c r="J314" s="34"/>
      <c r="K314" s="34"/>
      <c r="L314" s="35"/>
      <c r="M314" s="153"/>
      <c r="N314" s="154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160</v>
      </c>
      <c r="AU314" s="19" t="s">
        <v>79</v>
      </c>
    </row>
    <row r="315" spans="1:65" s="2" customFormat="1" ht="16.5" customHeight="1">
      <c r="A315" s="34"/>
      <c r="B315" s="136"/>
      <c r="C315" s="179" t="s">
        <v>620</v>
      </c>
      <c r="D315" s="179" t="s">
        <v>436</v>
      </c>
      <c r="E315" s="180" t="s">
        <v>621</v>
      </c>
      <c r="F315" s="181" t="s">
        <v>622</v>
      </c>
      <c r="G315" s="182" t="s">
        <v>176</v>
      </c>
      <c r="H315" s="183">
        <v>3</v>
      </c>
      <c r="I315" s="184"/>
      <c r="J315" s="185">
        <f>ROUND(I315*H315,2)</f>
        <v>0</v>
      </c>
      <c r="K315" s="181"/>
      <c r="L315" s="186"/>
      <c r="M315" s="187" t="s">
        <v>3</v>
      </c>
      <c r="N315" s="188" t="s">
        <v>40</v>
      </c>
      <c r="O315" s="55"/>
      <c r="P315" s="146">
        <f>O315*H315</f>
        <v>0</v>
      </c>
      <c r="Q315" s="146">
        <v>2.2000000000000001E-3</v>
      </c>
      <c r="R315" s="146">
        <f>Q315*H315</f>
        <v>6.6E-3</v>
      </c>
      <c r="S315" s="146">
        <v>0</v>
      </c>
      <c r="T315" s="14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48" t="s">
        <v>346</v>
      </c>
      <c r="AT315" s="148" t="s">
        <v>436</v>
      </c>
      <c r="AU315" s="148" t="s">
        <v>79</v>
      </c>
      <c r="AY315" s="19" t="s">
        <v>152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9" t="s">
        <v>77</v>
      </c>
      <c r="BK315" s="149">
        <f>ROUND(I315*H315,2)</f>
        <v>0</v>
      </c>
      <c r="BL315" s="19" t="s">
        <v>182</v>
      </c>
      <c r="BM315" s="148" t="s">
        <v>623</v>
      </c>
    </row>
    <row r="316" spans="1:65" s="12" customFormat="1" ht="22.9" customHeight="1">
      <c r="B316" s="123"/>
      <c r="D316" s="124" t="s">
        <v>68</v>
      </c>
      <c r="E316" s="134" t="s">
        <v>624</v>
      </c>
      <c r="F316" s="134" t="s">
        <v>625</v>
      </c>
      <c r="I316" s="126"/>
      <c r="J316" s="135">
        <f>BK316</f>
        <v>0</v>
      </c>
      <c r="L316" s="123"/>
      <c r="M316" s="128"/>
      <c r="N316" s="129"/>
      <c r="O316" s="129"/>
      <c r="P316" s="130">
        <f>P317+SUM(P318:P337)</f>
        <v>0</v>
      </c>
      <c r="Q316" s="129"/>
      <c r="R316" s="130">
        <f>R317+SUM(R318:R337)</f>
        <v>0.14837032999999999</v>
      </c>
      <c r="S316" s="129"/>
      <c r="T316" s="131">
        <f>T317+SUM(T318:T337)</f>
        <v>0</v>
      </c>
      <c r="AR316" s="124" t="s">
        <v>79</v>
      </c>
      <c r="AT316" s="132" t="s">
        <v>68</v>
      </c>
      <c r="AU316" s="132" t="s">
        <v>77</v>
      </c>
      <c r="AY316" s="124" t="s">
        <v>152</v>
      </c>
      <c r="BK316" s="133">
        <f>BK317+SUM(BK318:BK337)</f>
        <v>0</v>
      </c>
    </row>
    <row r="317" spans="1:65" s="2" customFormat="1" ht="24.2" customHeight="1">
      <c r="A317" s="34"/>
      <c r="B317" s="136"/>
      <c r="C317" s="137" t="s">
        <v>626</v>
      </c>
      <c r="D317" s="137" t="s">
        <v>155</v>
      </c>
      <c r="E317" s="138" t="s">
        <v>627</v>
      </c>
      <c r="F317" s="139" t="s">
        <v>628</v>
      </c>
      <c r="G317" s="140" t="s">
        <v>82</v>
      </c>
      <c r="H317" s="141">
        <v>3.8250000000000002</v>
      </c>
      <c r="I317" s="142"/>
      <c r="J317" s="143">
        <f>ROUND(I317*H317,2)</f>
        <v>0</v>
      </c>
      <c r="K317" s="139"/>
      <c r="L317" s="35"/>
      <c r="M317" s="144" t="s">
        <v>3</v>
      </c>
      <c r="N317" s="145" t="s">
        <v>40</v>
      </c>
      <c r="O317" s="55"/>
      <c r="P317" s="146">
        <f>O317*H317</f>
        <v>0</v>
      </c>
      <c r="Q317" s="146">
        <v>0</v>
      </c>
      <c r="R317" s="146">
        <f>Q317*H317</f>
        <v>0</v>
      </c>
      <c r="S317" s="146">
        <v>0</v>
      </c>
      <c r="T317" s="147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48" t="s">
        <v>182</v>
      </c>
      <c r="AT317" s="148" t="s">
        <v>155</v>
      </c>
      <c r="AU317" s="148" t="s">
        <v>79</v>
      </c>
      <c r="AY317" s="19" t="s">
        <v>152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9" t="s">
        <v>77</v>
      </c>
      <c r="BK317" s="149">
        <f>ROUND(I317*H317,2)</f>
        <v>0</v>
      </c>
      <c r="BL317" s="19" t="s">
        <v>182</v>
      </c>
      <c r="BM317" s="148" t="s">
        <v>629</v>
      </c>
    </row>
    <row r="318" spans="1:65" s="2" customFormat="1">
      <c r="A318" s="34"/>
      <c r="B318" s="35"/>
      <c r="C318" s="34"/>
      <c r="D318" s="150" t="s">
        <v>160</v>
      </c>
      <c r="E318" s="34"/>
      <c r="F318" s="151" t="s">
        <v>630</v>
      </c>
      <c r="G318" s="34"/>
      <c r="H318" s="34"/>
      <c r="I318" s="152"/>
      <c r="J318" s="34"/>
      <c r="K318" s="34"/>
      <c r="L318" s="35"/>
      <c r="M318" s="153"/>
      <c r="N318" s="154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160</v>
      </c>
      <c r="AU318" s="19" t="s">
        <v>79</v>
      </c>
    </row>
    <row r="319" spans="1:65" s="13" customFormat="1">
      <c r="B319" s="155"/>
      <c r="D319" s="156" t="s">
        <v>162</v>
      </c>
      <c r="E319" s="157" t="s">
        <v>3</v>
      </c>
      <c r="F319" s="158" t="s">
        <v>85</v>
      </c>
      <c r="H319" s="159">
        <v>3.8250000000000002</v>
      </c>
      <c r="I319" s="160"/>
      <c r="L319" s="155"/>
      <c r="M319" s="161"/>
      <c r="N319" s="162"/>
      <c r="O319" s="162"/>
      <c r="P319" s="162"/>
      <c r="Q319" s="162"/>
      <c r="R319" s="162"/>
      <c r="S319" s="162"/>
      <c r="T319" s="163"/>
      <c r="AT319" s="157" t="s">
        <v>162</v>
      </c>
      <c r="AU319" s="157" t="s">
        <v>79</v>
      </c>
      <c r="AV319" s="13" t="s">
        <v>79</v>
      </c>
      <c r="AW319" s="13" t="s">
        <v>31</v>
      </c>
      <c r="AX319" s="13" t="s">
        <v>77</v>
      </c>
      <c r="AY319" s="157" t="s">
        <v>152</v>
      </c>
    </row>
    <row r="320" spans="1:65" s="2" customFormat="1" ht="37.9" customHeight="1">
      <c r="A320" s="34"/>
      <c r="B320" s="136"/>
      <c r="C320" s="137" t="s">
        <v>631</v>
      </c>
      <c r="D320" s="137" t="s">
        <v>155</v>
      </c>
      <c r="E320" s="138" t="s">
        <v>632</v>
      </c>
      <c r="F320" s="139" t="s">
        <v>633</v>
      </c>
      <c r="G320" s="140" t="s">
        <v>82</v>
      </c>
      <c r="H320" s="141">
        <v>3.8250000000000002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9.0880000000000006E-3</v>
      </c>
      <c r="R320" s="146">
        <f>Q320*H320</f>
        <v>3.4761600000000004E-2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182</v>
      </c>
      <c r="AT320" s="148" t="s">
        <v>155</v>
      </c>
      <c r="AU320" s="148" t="s">
        <v>79</v>
      </c>
      <c r="AY320" s="19" t="s">
        <v>152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182</v>
      </c>
      <c r="BM320" s="148" t="s">
        <v>634</v>
      </c>
    </row>
    <row r="321" spans="1:65" s="2" customFormat="1">
      <c r="A321" s="34"/>
      <c r="B321" s="35"/>
      <c r="C321" s="34"/>
      <c r="D321" s="150" t="s">
        <v>160</v>
      </c>
      <c r="E321" s="34"/>
      <c r="F321" s="151" t="s">
        <v>635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160</v>
      </c>
      <c r="AU321" s="19" t="s">
        <v>79</v>
      </c>
    </row>
    <row r="322" spans="1:65" s="2" customFormat="1" ht="24.2" customHeight="1">
      <c r="A322" s="34"/>
      <c r="B322" s="136"/>
      <c r="C322" s="179" t="s">
        <v>636</v>
      </c>
      <c r="D322" s="179" t="s">
        <v>436</v>
      </c>
      <c r="E322" s="180" t="s">
        <v>637</v>
      </c>
      <c r="F322" s="181" t="s">
        <v>638</v>
      </c>
      <c r="G322" s="182" t="s">
        <v>82</v>
      </c>
      <c r="H322" s="183">
        <v>4.2080000000000002</v>
      </c>
      <c r="I322" s="184"/>
      <c r="J322" s="185">
        <f>ROUND(I322*H322,2)</f>
        <v>0</v>
      </c>
      <c r="K322" s="181"/>
      <c r="L322" s="186"/>
      <c r="M322" s="187" t="s">
        <v>3</v>
      </c>
      <c r="N322" s="188" t="s">
        <v>40</v>
      </c>
      <c r="O322" s="55"/>
      <c r="P322" s="146">
        <f>O322*H322</f>
        <v>0</v>
      </c>
      <c r="Q322" s="146">
        <v>2.1999999999999999E-2</v>
      </c>
      <c r="R322" s="146">
        <f>Q322*H322</f>
        <v>9.2576000000000006E-2</v>
      </c>
      <c r="S322" s="146">
        <v>0</v>
      </c>
      <c r="T322" s="147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48" t="s">
        <v>346</v>
      </c>
      <c r="AT322" s="148" t="s">
        <v>436</v>
      </c>
      <c r="AU322" s="148" t="s">
        <v>79</v>
      </c>
      <c r="AY322" s="19" t="s">
        <v>152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9" t="s">
        <v>77</v>
      </c>
      <c r="BK322" s="149">
        <f>ROUND(I322*H322,2)</f>
        <v>0</v>
      </c>
      <c r="BL322" s="19" t="s">
        <v>182</v>
      </c>
      <c r="BM322" s="148" t="s">
        <v>639</v>
      </c>
    </row>
    <row r="323" spans="1:65" s="13" customFormat="1">
      <c r="B323" s="155"/>
      <c r="D323" s="156" t="s">
        <v>162</v>
      </c>
      <c r="F323" s="158" t="s">
        <v>640</v>
      </c>
      <c r="H323" s="159">
        <v>4.2080000000000002</v>
      </c>
      <c r="I323" s="160"/>
      <c r="L323" s="155"/>
      <c r="M323" s="161"/>
      <c r="N323" s="162"/>
      <c r="O323" s="162"/>
      <c r="P323" s="162"/>
      <c r="Q323" s="162"/>
      <c r="R323" s="162"/>
      <c r="S323" s="162"/>
      <c r="T323" s="163"/>
      <c r="AT323" s="157" t="s">
        <v>162</v>
      </c>
      <c r="AU323" s="157" t="s">
        <v>79</v>
      </c>
      <c r="AV323" s="13" t="s">
        <v>79</v>
      </c>
      <c r="AW323" s="13" t="s">
        <v>4</v>
      </c>
      <c r="AX323" s="13" t="s">
        <v>77</v>
      </c>
      <c r="AY323" s="157" t="s">
        <v>152</v>
      </c>
    </row>
    <row r="324" spans="1:65" s="2" customFormat="1" ht="37.9" customHeight="1">
      <c r="A324" s="34"/>
      <c r="B324" s="136"/>
      <c r="C324" s="137" t="s">
        <v>641</v>
      </c>
      <c r="D324" s="137" t="s">
        <v>155</v>
      </c>
      <c r="E324" s="138" t="s">
        <v>642</v>
      </c>
      <c r="F324" s="139" t="s">
        <v>643</v>
      </c>
      <c r="G324" s="140" t="s">
        <v>82</v>
      </c>
      <c r="H324" s="141">
        <v>3.8250000000000002</v>
      </c>
      <c r="I324" s="142"/>
      <c r="J324" s="143">
        <f>ROUND(I324*H324,2)</f>
        <v>0</v>
      </c>
      <c r="K324" s="139"/>
      <c r="L324" s="35"/>
      <c r="M324" s="144" t="s">
        <v>3</v>
      </c>
      <c r="N324" s="145" t="s">
        <v>40</v>
      </c>
      <c r="O324" s="55"/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182</v>
      </c>
      <c r="AT324" s="148" t="s">
        <v>155</v>
      </c>
      <c r="AU324" s="148" t="s">
        <v>79</v>
      </c>
      <c r="AY324" s="19" t="s">
        <v>152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182</v>
      </c>
      <c r="BM324" s="148" t="s">
        <v>644</v>
      </c>
    </row>
    <row r="325" spans="1:65" s="2" customFormat="1">
      <c r="A325" s="34"/>
      <c r="B325" s="35"/>
      <c r="C325" s="34"/>
      <c r="D325" s="150" t="s">
        <v>160</v>
      </c>
      <c r="E325" s="34"/>
      <c r="F325" s="151" t="s">
        <v>645</v>
      </c>
      <c r="G325" s="34"/>
      <c r="H325" s="34"/>
      <c r="I325" s="152"/>
      <c r="J325" s="34"/>
      <c r="K325" s="34"/>
      <c r="L325" s="35"/>
      <c r="M325" s="153"/>
      <c r="N325" s="154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160</v>
      </c>
      <c r="AU325" s="19" t="s">
        <v>79</v>
      </c>
    </row>
    <row r="326" spans="1:65" s="13" customFormat="1">
      <c r="B326" s="155"/>
      <c r="D326" s="156" t="s">
        <v>162</v>
      </c>
      <c r="E326" s="157" t="s">
        <v>3</v>
      </c>
      <c r="F326" s="158" t="s">
        <v>85</v>
      </c>
      <c r="H326" s="159">
        <v>3.8250000000000002</v>
      </c>
      <c r="I326" s="160"/>
      <c r="L326" s="155"/>
      <c r="M326" s="161"/>
      <c r="N326" s="162"/>
      <c r="O326" s="162"/>
      <c r="P326" s="162"/>
      <c r="Q326" s="162"/>
      <c r="R326" s="162"/>
      <c r="S326" s="162"/>
      <c r="T326" s="163"/>
      <c r="AT326" s="157" t="s">
        <v>162</v>
      </c>
      <c r="AU326" s="157" t="s">
        <v>79</v>
      </c>
      <c r="AV326" s="13" t="s">
        <v>79</v>
      </c>
      <c r="AW326" s="13" t="s">
        <v>31</v>
      </c>
      <c r="AX326" s="13" t="s">
        <v>77</v>
      </c>
      <c r="AY326" s="157" t="s">
        <v>152</v>
      </c>
    </row>
    <row r="327" spans="1:65" s="2" customFormat="1" ht="24.2" customHeight="1">
      <c r="A327" s="34"/>
      <c r="B327" s="136"/>
      <c r="C327" s="137" t="s">
        <v>646</v>
      </c>
      <c r="D327" s="137" t="s">
        <v>155</v>
      </c>
      <c r="E327" s="138" t="s">
        <v>647</v>
      </c>
      <c r="F327" s="139" t="s">
        <v>648</v>
      </c>
      <c r="G327" s="140" t="s">
        <v>82</v>
      </c>
      <c r="H327" s="141">
        <v>3.8250000000000002</v>
      </c>
      <c r="I327" s="142"/>
      <c r="J327" s="143">
        <f>ROUND(I327*H327,2)</f>
        <v>0</v>
      </c>
      <c r="K327" s="139"/>
      <c r="L327" s="35"/>
      <c r="M327" s="144" t="s">
        <v>3</v>
      </c>
      <c r="N327" s="145" t="s">
        <v>40</v>
      </c>
      <c r="O327" s="55"/>
      <c r="P327" s="146">
        <f>O327*H327</f>
        <v>0</v>
      </c>
      <c r="Q327" s="146">
        <v>2.9999999999999997E-4</v>
      </c>
      <c r="R327" s="146">
        <f>Q327*H327</f>
        <v>1.1474999999999999E-3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182</v>
      </c>
      <c r="AT327" s="148" t="s">
        <v>155</v>
      </c>
      <c r="AU327" s="148" t="s">
        <v>79</v>
      </c>
      <c r="AY327" s="19" t="s">
        <v>152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77</v>
      </c>
      <c r="BK327" s="149">
        <f>ROUND(I327*H327,2)</f>
        <v>0</v>
      </c>
      <c r="BL327" s="19" t="s">
        <v>182</v>
      </c>
      <c r="BM327" s="148" t="s">
        <v>649</v>
      </c>
    </row>
    <row r="328" spans="1:65" s="2" customFormat="1">
      <c r="A328" s="34"/>
      <c r="B328" s="35"/>
      <c r="C328" s="34"/>
      <c r="D328" s="150" t="s">
        <v>160</v>
      </c>
      <c r="E328" s="34"/>
      <c r="F328" s="151" t="s">
        <v>650</v>
      </c>
      <c r="G328" s="34"/>
      <c r="H328" s="34"/>
      <c r="I328" s="152"/>
      <c r="J328" s="34"/>
      <c r="K328" s="34"/>
      <c r="L328" s="35"/>
      <c r="M328" s="153"/>
      <c r="N328" s="154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160</v>
      </c>
      <c r="AU328" s="19" t="s">
        <v>79</v>
      </c>
    </row>
    <row r="329" spans="1:65" s="13" customFormat="1">
      <c r="B329" s="155"/>
      <c r="D329" s="156" t="s">
        <v>162</v>
      </c>
      <c r="E329" s="157" t="s">
        <v>3</v>
      </c>
      <c r="F329" s="158" t="s">
        <v>85</v>
      </c>
      <c r="H329" s="159">
        <v>3.8250000000000002</v>
      </c>
      <c r="I329" s="160"/>
      <c r="L329" s="155"/>
      <c r="M329" s="161"/>
      <c r="N329" s="162"/>
      <c r="O329" s="162"/>
      <c r="P329" s="162"/>
      <c r="Q329" s="162"/>
      <c r="R329" s="162"/>
      <c r="S329" s="162"/>
      <c r="T329" s="163"/>
      <c r="AT329" s="157" t="s">
        <v>162</v>
      </c>
      <c r="AU329" s="157" t="s">
        <v>79</v>
      </c>
      <c r="AV329" s="13" t="s">
        <v>79</v>
      </c>
      <c r="AW329" s="13" t="s">
        <v>31</v>
      </c>
      <c r="AX329" s="13" t="s">
        <v>77</v>
      </c>
      <c r="AY329" s="157" t="s">
        <v>152</v>
      </c>
    </row>
    <row r="330" spans="1:65" s="2" customFormat="1" ht="37.9" customHeight="1">
      <c r="A330" s="34"/>
      <c r="B330" s="136"/>
      <c r="C330" s="137" t="s">
        <v>651</v>
      </c>
      <c r="D330" s="137" t="s">
        <v>155</v>
      </c>
      <c r="E330" s="138" t="s">
        <v>652</v>
      </c>
      <c r="F330" s="139" t="s">
        <v>653</v>
      </c>
      <c r="G330" s="140" t="s">
        <v>204</v>
      </c>
      <c r="H330" s="141">
        <v>0.6</v>
      </c>
      <c r="I330" s="142"/>
      <c r="J330" s="143">
        <f>ROUND(I330*H330,2)</f>
        <v>0</v>
      </c>
      <c r="K330" s="139"/>
      <c r="L330" s="35"/>
      <c r="M330" s="144" t="s">
        <v>3</v>
      </c>
      <c r="N330" s="145" t="s">
        <v>40</v>
      </c>
      <c r="O330" s="55"/>
      <c r="P330" s="146">
        <f>O330*H330</f>
        <v>0</v>
      </c>
      <c r="Q330" s="146">
        <v>2.0000000000000001E-4</v>
      </c>
      <c r="R330" s="146">
        <f>Q330*H330</f>
        <v>1.2E-4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182</v>
      </c>
      <c r="AT330" s="148" t="s">
        <v>155</v>
      </c>
      <c r="AU330" s="148" t="s">
        <v>79</v>
      </c>
      <c r="AY330" s="19" t="s">
        <v>152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182</v>
      </c>
      <c r="BM330" s="148" t="s">
        <v>654</v>
      </c>
    </row>
    <row r="331" spans="1:65" s="2" customFormat="1">
      <c r="A331" s="34"/>
      <c r="B331" s="35"/>
      <c r="C331" s="34"/>
      <c r="D331" s="150" t="s">
        <v>160</v>
      </c>
      <c r="E331" s="34"/>
      <c r="F331" s="151" t="s">
        <v>655</v>
      </c>
      <c r="G331" s="34"/>
      <c r="H331" s="34"/>
      <c r="I331" s="152"/>
      <c r="J331" s="34"/>
      <c r="K331" s="34"/>
      <c r="L331" s="35"/>
      <c r="M331" s="153"/>
      <c r="N331" s="154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160</v>
      </c>
      <c r="AU331" s="19" t="s">
        <v>79</v>
      </c>
    </row>
    <row r="332" spans="1:65" s="13" customFormat="1">
      <c r="B332" s="155"/>
      <c r="D332" s="156" t="s">
        <v>162</v>
      </c>
      <c r="E332" s="157" t="s">
        <v>3</v>
      </c>
      <c r="F332" s="158" t="s">
        <v>656</v>
      </c>
      <c r="H332" s="159">
        <v>0.6</v>
      </c>
      <c r="I332" s="160"/>
      <c r="L332" s="155"/>
      <c r="M332" s="161"/>
      <c r="N332" s="162"/>
      <c r="O332" s="162"/>
      <c r="P332" s="162"/>
      <c r="Q332" s="162"/>
      <c r="R332" s="162"/>
      <c r="S332" s="162"/>
      <c r="T332" s="163"/>
      <c r="AT332" s="157" t="s">
        <v>162</v>
      </c>
      <c r="AU332" s="157" t="s">
        <v>79</v>
      </c>
      <c r="AV332" s="13" t="s">
        <v>79</v>
      </c>
      <c r="AW332" s="13" t="s">
        <v>31</v>
      </c>
      <c r="AX332" s="13" t="s">
        <v>77</v>
      </c>
      <c r="AY332" s="157" t="s">
        <v>152</v>
      </c>
    </row>
    <row r="333" spans="1:65" s="2" customFormat="1" ht="21.75" customHeight="1">
      <c r="A333" s="34"/>
      <c r="B333" s="136"/>
      <c r="C333" s="179" t="s">
        <v>657</v>
      </c>
      <c r="D333" s="179" t="s">
        <v>436</v>
      </c>
      <c r="E333" s="180" t="s">
        <v>658</v>
      </c>
      <c r="F333" s="181" t="s">
        <v>659</v>
      </c>
      <c r="G333" s="182" t="s">
        <v>204</v>
      </c>
      <c r="H333" s="183">
        <v>0.66</v>
      </c>
      <c r="I333" s="184"/>
      <c r="J333" s="185">
        <f>ROUND(I333*H333,2)</f>
        <v>0</v>
      </c>
      <c r="K333" s="181"/>
      <c r="L333" s="186"/>
      <c r="M333" s="187" t="s">
        <v>3</v>
      </c>
      <c r="N333" s="188" t="s">
        <v>40</v>
      </c>
      <c r="O333" s="55"/>
      <c r="P333" s="146">
        <f>O333*H333</f>
        <v>0</v>
      </c>
      <c r="Q333" s="146">
        <v>2.5999999999999998E-4</v>
      </c>
      <c r="R333" s="146">
        <f>Q333*H333</f>
        <v>1.716E-4</v>
      </c>
      <c r="S333" s="146">
        <v>0</v>
      </c>
      <c r="T333" s="14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48" t="s">
        <v>346</v>
      </c>
      <c r="AT333" s="148" t="s">
        <v>436</v>
      </c>
      <c r="AU333" s="148" t="s">
        <v>79</v>
      </c>
      <c r="AY333" s="19" t="s">
        <v>152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9" t="s">
        <v>77</v>
      </c>
      <c r="BK333" s="149">
        <f>ROUND(I333*H333,2)</f>
        <v>0</v>
      </c>
      <c r="BL333" s="19" t="s">
        <v>182</v>
      </c>
      <c r="BM333" s="148" t="s">
        <v>660</v>
      </c>
    </row>
    <row r="334" spans="1:65" s="13" customFormat="1">
      <c r="B334" s="155"/>
      <c r="D334" s="156" t="s">
        <v>162</v>
      </c>
      <c r="F334" s="158" t="s">
        <v>661</v>
      </c>
      <c r="H334" s="159">
        <v>0.66</v>
      </c>
      <c r="I334" s="160"/>
      <c r="L334" s="155"/>
      <c r="M334" s="161"/>
      <c r="N334" s="162"/>
      <c r="O334" s="162"/>
      <c r="P334" s="162"/>
      <c r="Q334" s="162"/>
      <c r="R334" s="162"/>
      <c r="S334" s="162"/>
      <c r="T334" s="163"/>
      <c r="AT334" s="157" t="s">
        <v>162</v>
      </c>
      <c r="AU334" s="157" t="s">
        <v>79</v>
      </c>
      <c r="AV334" s="13" t="s">
        <v>79</v>
      </c>
      <c r="AW334" s="13" t="s">
        <v>4</v>
      </c>
      <c r="AX334" s="13" t="s">
        <v>77</v>
      </c>
      <c r="AY334" s="157" t="s">
        <v>152</v>
      </c>
    </row>
    <row r="335" spans="1:65" s="2" customFormat="1" ht="49.15" customHeight="1">
      <c r="A335" s="34"/>
      <c r="B335" s="136"/>
      <c r="C335" s="137" t="s">
        <v>328</v>
      </c>
      <c r="D335" s="137" t="s">
        <v>155</v>
      </c>
      <c r="E335" s="138" t="s">
        <v>662</v>
      </c>
      <c r="F335" s="139" t="s">
        <v>663</v>
      </c>
      <c r="G335" s="140" t="s">
        <v>285</v>
      </c>
      <c r="H335" s="141">
        <v>0.14799999999999999</v>
      </c>
      <c r="I335" s="142"/>
      <c r="J335" s="143">
        <f>ROUND(I335*H335,2)</f>
        <v>0</v>
      </c>
      <c r="K335" s="139"/>
      <c r="L335" s="35"/>
      <c r="M335" s="144" t="s">
        <v>3</v>
      </c>
      <c r="N335" s="145" t="s">
        <v>40</v>
      </c>
      <c r="O335" s="55"/>
      <c r="P335" s="146">
        <f>O335*H335</f>
        <v>0</v>
      </c>
      <c r="Q335" s="146">
        <v>0</v>
      </c>
      <c r="R335" s="146">
        <f>Q335*H335</f>
        <v>0</v>
      </c>
      <c r="S335" s="146">
        <v>0</v>
      </c>
      <c r="T335" s="14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48" t="s">
        <v>182</v>
      </c>
      <c r="AT335" s="148" t="s">
        <v>155</v>
      </c>
      <c r="AU335" s="148" t="s">
        <v>79</v>
      </c>
      <c r="AY335" s="19" t="s">
        <v>152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9" t="s">
        <v>77</v>
      </c>
      <c r="BK335" s="149">
        <f>ROUND(I335*H335,2)</f>
        <v>0</v>
      </c>
      <c r="BL335" s="19" t="s">
        <v>182</v>
      </c>
      <c r="BM335" s="148" t="s">
        <v>664</v>
      </c>
    </row>
    <row r="336" spans="1:65" s="2" customFormat="1">
      <c r="A336" s="34"/>
      <c r="B336" s="35"/>
      <c r="C336" s="34"/>
      <c r="D336" s="150" t="s">
        <v>160</v>
      </c>
      <c r="E336" s="34"/>
      <c r="F336" s="151" t="s">
        <v>665</v>
      </c>
      <c r="G336" s="34"/>
      <c r="H336" s="34"/>
      <c r="I336" s="152"/>
      <c r="J336" s="34"/>
      <c r="K336" s="34"/>
      <c r="L336" s="35"/>
      <c r="M336" s="153"/>
      <c r="N336" s="154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9" t="s">
        <v>160</v>
      </c>
      <c r="AU336" s="19" t="s">
        <v>79</v>
      </c>
    </row>
    <row r="337" spans="1:65" s="12" customFormat="1" ht="20.85" customHeight="1">
      <c r="B337" s="123"/>
      <c r="D337" s="124" t="s">
        <v>68</v>
      </c>
      <c r="E337" s="134" t="s">
        <v>666</v>
      </c>
      <c r="F337" s="134" t="s">
        <v>667</v>
      </c>
      <c r="I337" s="126"/>
      <c r="J337" s="135">
        <f>BK337</f>
        <v>0</v>
      </c>
      <c r="L337" s="123"/>
      <c r="M337" s="128"/>
      <c r="N337" s="129"/>
      <c r="O337" s="129"/>
      <c r="P337" s="130">
        <f>SUM(P338:P352)</f>
        <v>0</v>
      </c>
      <c r="Q337" s="129"/>
      <c r="R337" s="130">
        <f>SUM(R338:R352)</f>
        <v>1.9593630000000001E-2</v>
      </c>
      <c r="S337" s="129"/>
      <c r="T337" s="131">
        <f>SUM(T338:T352)</f>
        <v>0</v>
      </c>
      <c r="AR337" s="124" t="s">
        <v>79</v>
      </c>
      <c r="AT337" s="132" t="s">
        <v>68</v>
      </c>
      <c r="AU337" s="132" t="s">
        <v>79</v>
      </c>
      <c r="AY337" s="124" t="s">
        <v>152</v>
      </c>
      <c r="BK337" s="133">
        <f>SUM(BK338:BK352)</f>
        <v>0</v>
      </c>
    </row>
    <row r="338" spans="1:65" s="2" customFormat="1" ht="24.2" customHeight="1">
      <c r="A338" s="34"/>
      <c r="B338" s="136"/>
      <c r="C338" s="137" t="s">
        <v>668</v>
      </c>
      <c r="D338" s="137" t="s">
        <v>155</v>
      </c>
      <c r="E338" s="138" t="s">
        <v>669</v>
      </c>
      <c r="F338" s="139" t="s">
        <v>670</v>
      </c>
      <c r="G338" s="140" t="s">
        <v>82</v>
      </c>
      <c r="H338" s="141">
        <v>3.8250000000000002</v>
      </c>
      <c r="I338" s="142"/>
      <c r="J338" s="143">
        <f>ROUND(I338*H338,2)</f>
        <v>0</v>
      </c>
      <c r="K338" s="139"/>
      <c r="L338" s="35"/>
      <c r="M338" s="144" t="s">
        <v>3</v>
      </c>
      <c r="N338" s="145" t="s">
        <v>40</v>
      </c>
      <c r="O338" s="55"/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48" t="s">
        <v>182</v>
      </c>
      <c r="AT338" s="148" t="s">
        <v>155</v>
      </c>
      <c r="AU338" s="148" t="s">
        <v>84</v>
      </c>
      <c r="AY338" s="19" t="s">
        <v>152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9" t="s">
        <v>77</v>
      </c>
      <c r="BK338" s="149">
        <f>ROUND(I338*H338,2)</f>
        <v>0</v>
      </c>
      <c r="BL338" s="19" t="s">
        <v>182</v>
      </c>
      <c r="BM338" s="148" t="s">
        <v>671</v>
      </c>
    </row>
    <row r="339" spans="1:65" s="2" customFormat="1">
      <c r="A339" s="34"/>
      <c r="B339" s="35"/>
      <c r="C339" s="34"/>
      <c r="D339" s="150" t="s">
        <v>160</v>
      </c>
      <c r="E339" s="34"/>
      <c r="F339" s="151" t="s">
        <v>672</v>
      </c>
      <c r="G339" s="34"/>
      <c r="H339" s="34"/>
      <c r="I339" s="152"/>
      <c r="J339" s="34"/>
      <c r="K339" s="34"/>
      <c r="L339" s="35"/>
      <c r="M339" s="153"/>
      <c r="N339" s="154"/>
      <c r="O339" s="55"/>
      <c r="P339" s="55"/>
      <c r="Q339" s="55"/>
      <c r="R339" s="55"/>
      <c r="S339" s="55"/>
      <c r="T339" s="56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160</v>
      </c>
      <c r="AU339" s="19" t="s">
        <v>84</v>
      </c>
    </row>
    <row r="340" spans="1:65" s="13" customFormat="1">
      <c r="B340" s="155"/>
      <c r="D340" s="156" t="s">
        <v>162</v>
      </c>
      <c r="E340" s="157" t="s">
        <v>3</v>
      </c>
      <c r="F340" s="158" t="s">
        <v>85</v>
      </c>
      <c r="H340" s="159">
        <v>3.8250000000000002</v>
      </c>
      <c r="I340" s="160"/>
      <c r="L340" s="155"/>
      <c r="M340" s="161"/>
      <c r="N340" s="162"/>
      <c r="O340" s="162"/>
      <c r="P340" s="162"/>
      <c r="Q340" s="162"/>
      <c r="R340" s="162"/>
      <c r="S340" s="162"/>
      <c r="T340" s="163"/>
      <c r="AT340" s="157" t="s">
        <v>162</v>
      </c>
      <c r="AU340" s="157" t="s">
        <v>84</v>
      </c>
      <c r="AV340" s="13" t="s">
        <v>79</v>
      </c>
      <c r="AW340" s="13" t="s">
        <v>31</v>
      </c>
      <c r="AX340" s="13" t="s">
        <v>77</v>
      </c>
      <c r="AY340" s="157" t="s">
        <v>152</v>
      </c>
    </row>
    <row r="341" spans="1:65" s="2" customFormat="1" ht="24.2" customHeight="1">
      <c r="A341" s="34"/>
      <c r="B341" s="136"/>
      <c r="C341" s="137" t="s">
        <v>673</v>
      </c>
      <c r="D341" s="137" t="s">
        <v>155</v>
      </c>
      <c r="E341" s="138" t="s">
        <v>674</v>
      </c>
      <c r="F341" s="139" t="s">
        <v>675</v>
      </c>
      <c r="G341" s="140" t="s">
        <v>82</v>
      </c>
      <c r="H341" s="141">
        <v>1.4890000000000001</v>
      </c>
      <c r="I341" s="142"/>
      <c r="J341" s="143">
        <f>ROUND(I341*H341,2)</f>
        <v>0</v>
      </c>
      <c r="K341" s="139"/>
      <c r="L341" s="35"/>
      <c r="M341" s="144" t="s">
        <v>3</v>
      </c>
      <c r="N341" s="145" t="s">
        <v>40</v>
      </c>
      <c r="O341" s="55"/>
      <c r="P341" s="146">
        <f>O341*H341</f>
        <v>0</v>
      </c>
      <c r="Q341" s="146">
        <v>0</v>
      </c>
      <c r="R341" s="146">
        <f>Q341*H341</f>
        <v>0</v>
      </c>
      <c r="S341" s="146">
        <v>0</v>
      </c>
      <c r="T341" s="14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8" t="s">
        <v>182</v>
      </c>
      <c r="AT341" s="148" t="s">
        <v>155</v>
      </c>
      <c r="AU341" s="148" t="s">
        <v>84</v>
      </c>
      <c r="AY341" s="19" t="s">
        <v>152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9" t="s">
        <v>77</v>
      </c>
      <c r="BK341" s="149">
        <f>ROUND(I341*H341,2)</f>
        <v>0</v>
      </c>
      <c r="BL341" s="19" t="s">
        <v>182</v>
      </c>
      <c r="BM341" s="148" t="s">
        <v>676</v>
      </c>
    </row>
    <row r="342" spans="1:65" s="2" customFormat="1">
      <c r="A342" s="34"/>
      <c r="B342" s="35"/>
      <c r="C342" s="34"/>
      <c r="D342" s="150" t="s">
        <v>160</v>
      </c>
      <c r="E342" s="34"/>
      <c r="F342" s="151" t="s">
        <v>677</v>
      </c>
      <c r="G342" s="34"/>
      <c r="H342" s="34"/>
      <c r="I342" s="152"/>
      <c r="J342" s="34"/>
      <c r="K342" s="34"/>
      <c r="L342" s="35"/>
      <c r="M342" s="153"/>
      <c r="N342" s="154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160</v>
      </c>
      <c r="AU342" s="19" t="s">
        <v>84</v>
      </c>
    </row>
    <row r="343" spans="1:65" s="13" customFormat="1">
      <c r="B343" s="155"/>
      <c r="D343" s="156" t="s">
        <v>162</v>
      </c>
      <c r="E343" s="157" t="s">
        <v>3</v>
      </c>
      <c r="F343" s="158" t="s">
        <v>678</v>
      </c>
      <c r="H343" s="159">
        <v>1.4890000000000001</v>
      </c>
      <c r="I343" s="160"/>
      <c r="L343" s="155"/>
      <c r="M343" s="161"/>
      <c r="N343" s="162"/>
      <c r="O343" s="162"/>
      <c r="P343" s="162"/>
      <c r="Q343" s="162"/>
      <c r="R343" s="162"/>
      <c r="S343" s="162"/>
      <c r="T343" s="163"/>
      <c r="AT343" s="157" t="s">
        <v>162</v>
      </c>
      <c r="AU343" s="157" t="s">
        <v>84</v>
      </c>
      <c r="AV343" s="13" t="s">
        <v>79</v>
      </c>
      <c r="AW343" s="13" t="s">
        <v>31</v>
      </c>
      <c r="AX343" s="13" t="s">
        <v>77</v>
      </c>
      <c r="AY343" s="157" t="s">
        <v>152</v>
      </c>
    </row>
    <row r="344" spans="1:65" s="2" customFormat="1" ht="24.2" customHeight="1">
      <c r="A344" s="34"/>
      <c r="B344" s="136"/>
      <c r="C344" s="179" t="s">
        <v>679</v>
      </c>
      <c r="D344" s="179" t="s">
        <v>436</v>
      </c>
      <c r="E344" s="180" t="s">
        <v>680</v>
      </c>
      <c r="F344" s="181" t="s">
        <v>681</v>
      </c>
      <c r="G344" s="182" t="s">
        <v>682</v>
      </c>
      <c r="H344" s="183">
        <v>7.9710000000000001</v>
      </c>
      <c r="I344" s="184"/>
      <c r="J344" s="185">
        <f>ROUND(I344*H344,2)</f>
        <v>0</v>
      </c>
      <c r="K344" s="181"/>
      <c r="L344" s="186"/>
      <c r="M344" s="187" t="s">
        <v>3</v>
      </c>
      <c r="N344" s="188" t="s">
        <v>40</v>
      </c>
      <c r="O344" s="55"/>
      <c r="P344" s="146">
        <f>O344*H344</f>
        <v>0</v>
      </c>
      <c r="Q344" s="146">
        <v>1E-3</v>
      </c>
      <c r="R344" s="146">
        <f>Q344*H344</f>
        <v>7.9710000000000007E-3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346</v>
      </c>
      <c r="AT344" s="148" t="s">
        <v>436</v>
      </c>
      <c r="AU344" s="148" t="s">
        <v>84</v>
      </c>
      <c r="AY344" s="19" t="s">
        <v>152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182</v>
      </c>
      <c r="BM344" s="148" t="s">
        <v>683</v>
      </c>
    </row>
    <row r="345" spans="1:65" s="2" customFormat="1" ht="19.5">
      <c r="A345" s="34"/>
      <c r="B345" s="35"/>
      <c r="C345" s="34"/>
      <c r="D345" s="156" t="s">
        <v>684</v>
      </c>
      <c r="E345" s="34"/>
      <c r="F345" s="189" t="s">
        <v>685</v>
      </c>
      <c r="G345" s="34"/>
      <c r="H345" s="34"/>
      <c r="I345" s="152"/>
      <c r="J345" s="34"/>
      <c r="K345" s="34"/>
      <c r="L345" s="35"/>
      <c r="M345" s="153"/>
      <c r="N345" s="154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684</v>
      </c>
      <c r="AU345" s="19" t="s">
        <v>84</v>
      </c>
    </row>
    <row r="346" spans="1:65" s="13" customFormat="1">
      <c r="B346" s="155"/>
      <c r="D346" s="156" t="s">
        <v>162</v>
      </c>
      <c r="F346" s="158" t="s">
        <v>686</v>
      </c>
      <c r="H346" s="159">
        <v>7.9710000000000001</v>
      </c>
      <c r="I346" s="160"/>
      <c r="L346" s="155"/>
      <c r="M346" s="161"/>
      <c r="N346" s="162"/>
      <c r="O346" s="162"/>
      <c r="P346" s="162"/>
      <c r="Q346" s="162"/>
      <c r="R346" s="162"/>
      <c r="S346" s="162"/>
      <c r="T346" s="163"/>
      <c r="AT346" s="157" t="s">
        <v>162</v>
      </c>
      <c r="AU346" s="157" t="s">
        <v>84</v>
      </c>
      <c r="AV346" s="13" t="s">
        <v>79</v>
      </c>
      <c r="AW346" s="13" t="s">
        <v>4</v>
      </c>
      <c r="AX346" s="13" t="s">
        <v>77</v>
      </c>
      <c r="AY346" s="157" t="s">
        <v>152</v>
      </c>
    </row>
    <row r="347" spans="1:65" s="2" customFormat="1" ht="24.2" customHeight="1">
      <c r="A347" s="34"/>
      <c r="B347" s="136"/>
      <c r="C347" s="137" t="s">
        <v>687</v>
      </c>
      <c r="D347" s="137" t="s">
        <v>155</v>
      </c>
      <c r="E347" s="138" t="s">
        <v>688</v>
      </c>
      <c r="F347" s="139" t="s">
        <v>689</v>
      </c>
      <c r="G347" s="140" t="s">
        <v>204</v>
      </c>
      <c r="H347" s="141">
        <v>9.9250000000000007</v>
      </c>
      <c r="I347" s="142"/>
      <c r="J347" s="143">
        <f>ROUND(I347*H347,2)</f>
        <v>0</v>
      </c>
      <c r="K347" s="139"/>
      <c r="L347" s="35"/>
      <c r="M347" s="144" t="s">
        <v>3</v>
      </c>
      <c r="N347" s="145" t="s">
        <v>40</v>
      </c>
      <c r="O347" s="55"/>
      <c r="P347" s="146">
        <f>O347*H347</f>
        <v>0</v>
      </c>
      <c r="Q347" s="146">
        <v>1.7000000000000001E-4</v>
      </c>
      <c r="R347" s="146">
        <f>Q347*H347</f>
        <v>1.6872500000000002E-3</v>
      </c>
      <c r="S347" s="146">
        <v>0</v>
      </c>
      <c r="T347" s="14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48" t="s">
        <v>182</v>
      </c>
      <c r="AT347" s="148" t="s">
        <v>155</v>
      </c>
      <c r="AU347" s="148" t="s">
        <v>84</v>
      </c>
      <c r="AY347" s="19" t="s">
        <v>152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9" t="s">
        <v>77</v>
      </c>
      <c r="BK347" s="149">
        <f>ROUND(I347*H347,2)</f>
        <v>0</v>
      </c>
      <c r="BL347" s="19" t="s">
        <v>182</v>
      </c>
      <c r="BM347" s="148" t="s">
        <v>690</v>
      </c>
    </row>
    <row r="348" spans="1:65" s="2" customFormat="1">
      <c r="A348" s="34"/>
      <c r="B348" s="35"/>
      <c r="C348" s="34"/>
      <c r="D348" s="150" t="s">
        <v>160</v>
      </c>
      <c r="E348" s="34"/>
      <c r="F348" s="151" t="s">
        <v>691</v>
      </c>
      <c r="G348" s="34"/>
      <c r="H348" s="34"/>
      <c r="I348" s="152"/>
      <c r="J348" s="34"/>
      <c r="K348" s="34"/>
      <c r="L348" s="35"/>
      <c r="M348" s="153"/>
      <c r="N348" s="154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160</v>
      </c>
      <c r="AU348" s="19" t="s">
        <v>84</v>
      </c>
    </row>
    <row r="349" spans="1:65" s="13" customFormat="1">
      <c r="B349" s="155"/>
      <c r="D349" s="156" t="s">
        <v>162</v>
      </c>
      <c r="E349" s="157" t="s">
        <v>3</v>
      </c>
      <c r="F349" s="158" t="s">
        <v>89</v>
      </c>
      <c r="H349" s="159">
        <v>9.9250000000000007</v>
      </c>
      <c r="I349" s="160"/>
      <c r="L349" s="155"/>
      <c r="M349" s="161"/>
      <c r="N349" s="162"/>
      <c r="O349" s="162"/>
      <c r="P349" s="162"/>
      <c r="Q349" s="162"/>
      <c r="R349" s="162"/>
      <c r="S349" s="162"/>
      <c r="T349" s="163"/>
      <c r="AT349" s="157" t="s">
        <v>162</v>
      </c>
      <c r="AU349" s="157" t="s">
        <v>84</v>
      </c>
      <c r="AV349" s="13" t="s">
        <v>79</v>
      </c>
      <c r="AW349" s="13" t="s">
        <v>31</v>
      </c>
      <c r="AX349" s="13" t="s">
        <v>77</v>
      </c>
      <c r="AY349" s="157" t="s">
        <v>152</v>
      </c>
    </row>
    <row r="350" spans="1:65" s="2" customFormat="1" ht="16.5" customHeight="1">
      <c r="A350" s="34"/>
      <c r="B350" s="136"/>
      <c r="C350" s="179" t="s">
        <v>692</v>
      </c>
      <c r="D350" s="179" t="s">
        <v>436</v>
      </c>
      <c r="E350" s="180" t="s">
        <v>693</v>
      </c>
      <c r="F350" s="181" t="s">
        <v>694</v>
      </c>
      <c r="G350" s="182" t="s">
        <v>204</v>
      </c>
      <c r="H350" s="183">
        <v>10.917999999999999</v>
      </c>
      <c r="I350" s="184"/>
      <c r="J350" s="185">
        <f>ROUND(I350*H350,2)</f>
        <v>0</v>
      </c>
      <c r="K350" s="181"/>
      <c r="L350" s="186"/>
      <c r="M350" s="187" t="s">
        <v>3</v>
      </c>
      <c r="N350" s="188" t="s">
        <v>40</v>
      </c>
      <c r="O350" s="55"/>
      <c r="P350" s="146">
        <f>O350*H350</f>
        <v>0</v>
      </c>
      <c r="Q350" s="146">
        <v>9.1E-4</v>
      </c>
      <c r="R350" s="146">
        <f>Q350*H350</f>
        <v>9.9353799999999989E-3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346</v>
      </c>
      <c r="AT350" s="148" t="s">
        <v>436</v>
      </c>
      <c r="AU350" s="148" t="s">
        <v>84</v>
      </c>
      <c r="AY350" s="19" t="s">
        <v>152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77</v>
      </c>
      <c r="BK350" s="149">
        <f>ROUND(I350*H350,2)</f>
        <v>0</v>
      </c>
      <c r="BL350" s="19" t="s">
        <v>182</v>
      </c>
      <c r="BM350" s="148" t="s">
        <v>695</v>
      </c>
    </row>
    <row r="351" spans="1:65" s="2" customFormat="1" ht="19.5">
      <c r="A351" s="34"/>
      <c r="B351" s="35"/>
      <c r="C351" s="34"/>
      <c r="D351" s="156" t="s">
        <v>684</v>
      </c>
      <c r="E351" s="34"/>
      <c r="F351" s="189" t="s">
        <v>696</v>
      </c>
      <c r="G351" s="34"/>
      <c r="H351" s="34"/>
      <c r="I351" s="152"/>
      <c r="J351" s="34"/>
      <c r="K351" s="34"/>
      <c r="L351" s="35"/>
      <c r="M351" s="153"/>
      <c r="N351" s="154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684</v>
      </c>
      <c r="AU351" s="19" t="s">
        <v>84</v>
      </c>
    </row>
    <row r="352" spans="1:65" s="13" customFormat="1">
      <c r="B352" s="155"/>
      <c r="D352" s="156" t="s">
        <v>162</v>
      </c>
      <c r="F352" s="158" t="s">
        <v>697</v>
      </c>
      <c r="H352" s="159">
        <v>10.917999999999999</v>
      </c>
      <c r="I352" s="160"/>
      <c r="L352" s="155"/>
      <c r="M352" s="161"/>
      <c r="N352" s="162"/>
      <c r="O352" s="162"/>
      <c r="P352" s="162"/>
      <c r="Q352" s="162"/>
      <c r="R352" s="162"/>
      <c r="S352" s="162"/>
      <c r="T352" s="163"/>
      <c r="AT352" s="157" t="s">
        <v>162</v>
      </c>
      <c r="AU352" s="157" t="s">
        <v>84</v>
      </c>
      <c r="AV352" s="13" t="s">
        <v>79</v>
      </c>
      <c r="AW352" s="13" t="s">
        <v>4</v>
      </c>
      <c r="AX352" s="13" t="s">
        <v>77</v>
      </c>
      <c r="AY352" s="157" t="s">
        <v>152</v>
      </c>
    </row>
    <row r="353" spans="1:65" s="12" customFormat="1" ht="22.9" customHeight="1">
      <c r="B353" s="123"/>
      <c r="D353" s="124" t="s">
        <v>68</v>
      </c>
      <c r="E353" s="134" t="s">
        <v>698</v>
      </c>
      <c r="F353" s="134" t="s">
        <v>699</v>
      </c>
      <c r="I353" s="126"/>
      <c r="J353" s="135">
        <f>BK353</f>
        <v>0</v>
      </c>
      <c r="L353" s="123"/>
      <c r="M353" s="128"/>
      <c r="N353" s="129"/>
      <c r="O353" s="129"/>
      <c r="P353" s="130">
        <f>SUM(P354:P391)</f>
        <v>0</v>
      </c>
      <c r="Q353" s="129"/>
      <c r="R353" s="130">
        <f>SUM(R354:R391)</f>
        <v>0.5875062459999999</v>
      </c>
      <c r="S353" s="129"/>
      <c r="T353" s="131">
        <f>SUM(T354:T391)</f>
        <v>0</v>
      </c>
      <c r="AR353" s="124" t="s">
        <v>79</v>
      </c>
      <c r="AT353" s="132" t="s">
        <v>68</v>
      </c>
      <c r="AU353" s="132" t="s">
        <v>77</v>
      </c>
      <c r="AY353" s="124" t="s">
        <v>152</v>
      </c>
      <c r="BK353" s="133">
        <f>SUM(BK354:BK391)</f>
        <v>0</v>
      </c>
    </row>
    <row r="354" spans="1:65" s="2" customFormat="1" ht="24.2" customHeight="1">
      <c r="A354" s="34"/>
      <c r="B354" s="136"/>
      <c r="C354" s="137" t="s">
        <v>700</v>
      </c>
      <c r="D354" s="137" t="s">
        <v>155</v>
      </c>
      <c r="E354" s="138" t="s">
        <v>701</v>
      </c>
      <c r="F354" s="139" t="s">
        <v>702</v>
      </c>
      <c r="G354" s="140" t="s">
        <v>82</v>
      </c>
      <c r="H354" s="141">
        <v>19.082000000000001</v>
      </c>
      <c r="I354" s="142"/>
      <c r="J354" s="143">
        <f>ROUND(I354*H354,2)</f>
        <v>0</v>
      </c>
      <c r="K354" s="139"/>
      <c r="L354" s="35"/>
      <c r="M354" s="144" t="s">
        <v>3</v>
      </c>
      <c r="N354" s="145" t="s">
        <v>40</v>
      </c>
      <c r="O354" s="55"/>
      <c r="P354" s="146">
        <f>O354*H354</f>
        <v>0</v>
      </c>
      <c r="Q354" s="146">
        <v>2.9999999999999997E-4</v>
      </c>
      <c r="R354" s="146">
        <f>Q354*H354</f>
        <v>5.7245999999999998E-3</v>
      </c>
      <c r="S354" s="146">
        <v>0</v>
      </c>
      <c r="T354" s="147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48" t="s">
        <v>182</v>
      </c>
      <c r="AT354" s="148" t="s">
        <v>155</v>
      </c>
      <c r="AU354" s="148" t="s">
        <v>79</v>
      </c>
      <c r="AY354" s="19" t="s">
        <v>152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9" t="s">
        <v>77</v>
      </c>
      <c r="BK354" s="149">
        <f>ROUND(I354*H354,2)</f>
        <v>0</v>
      </c>
      <c r="BL354" s="19" t="s">
        <v>182</v>
      </c>
      <c r="BM354" s="148" t="s">
        <v>703</v>
      </c>
    </row>
    <row r="355" spans="1:65" s="2" customFormat="1">
      <c r="A355" s="34"/>
      <c r="B355" s="35"/>
      <c r="C355" s="34"/>
      <c r="D355" s="150" t="s">
        <v>160</v>
      </c>
      <c r="E355" s="34"/>
      <c r="F355" s="151" t="s">
        <v>704</v>
      </c>
      <c r="G355" s="34"/>
      <c r="H355" s="34"/>
      <c r="I355" s="152"/>
      <c r="J355" s="34"/>
      <c r="K355" s="34"/>
      <c r="L355" s="35"/>
      <c r="M355" s="153"/>
      <c r="N355" s="154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160</v>
      </c>
      <c r="AU355" s="19" t="s">
        <v>79</v>
      </c>
    </row>
    <row r="356" spans="1:65" s="13" customFormat="1">
      <c r="B356" s="155"/>
      <c r="D356" s="156" t="s">
        <v>162</v>
      </c>
      <c r="E356" s="157" t="s">
        <v>3</v>
      </c>
      <c r="F356" s="158" t="s">
        <v>80</v>
      </c>
      <c r="H356" s="159">
        <v>19.082000000000001</v>
      </c>
      <c r="I356" s="160"/>
      <c r="L356" s="155"/>
      <c r="M356" s="161"/>
      <c r="N356" s="162"/>
      <c r="O356" s="162"/>
      <c r="P356" s="162"/>
      <c r="Q356" s="162"/>
      <c r="R356" s="162"/>
      <c r="S356" s="162"/>
      <c r="T356" s="163"/>
      <c r="AT356" s="157" t="s">
        <v>162</v>
      </c>
      <c r="AU356" s="157" t="s">
        <v>79</v>
      </c>
      <c r="AV356" s="13" t="s">
        <v>79</v>
      </c>
      <c r="AW356" s="13" t="s">
        <v>31</v>
      </c>
      <c r="AX356" s="13" t="s">
        <v>77</v>
      </c>
      <c r="AY356" s="157" t="s">
        <v>152</v>
      </c>
    </row>
    <row r="357" spans="1:65" s="2" customFormat="1" ht="37.9" customHeight="1">
      <c r="A357" s="34"/>
      <c r="B357" s="136"/>
      <c r="C357" s="137" t="s">
        <v>705</v>
      </c>
      <c r="D357" s="137" t="s">
        <v>155</v>
      </c>
      <c r="E357" s="138" t="s">
        <v>706</v>
      </c>
      <c r="F357" s="139" t="s">
        <v>707</v>
      </c>
      <c r="G357" s="140" t="s">
        <v>82</v>
      </c>
      <c r="H357" s="141">
        <v>19.082000000000001</v>
      </c>
      <c r="I357" s="142"/>
      <c r="J357" s="143">
        <f>ROUND(I357*H357,2)</f>
        <v>0</v>
      </c>
      <c r="K357" s="139"/>
      <c r="L357" s="35"/>
      <c r="M357" s="144" t="s">
        <v>3</v>
      </c>
      <c r="N357" s="145" t="s">
        <v>40</v>
      </c>
      <c r="O357" s="55"/>
      <c r="P357" s="146">
        <f>O357*H357</f>
        <v>0</v>
      </c>
      <c r="Q357" s="146">
        <v>9.0880000000000006E-3</v>
      </c>
      <c r="R357" s="146">
        <f>Q357*H357</f>
        <v>0.17341721600000001</v>
      </c>
      <c r="S357" s="146">
        <v>0</v>
      </c>
      <c r="T357" s="14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48" t="s">
        <v>182</v>
      </c>
      <c r="AT357" s="148" t="s">
        <v>155</v>
      </c>
      <c r="AU357" s="148" t="s">
        <v>79</v>
      </c>
      <c r="AY357" s="19" t="s">
        <v>152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9" t="s">
        <v>77</v>
      </c>
      <c r="BK357" s="149">
        <f>ROUND(I357*H357,2)</f>
        <v>0</v>
      </c>
      <c r="BL357" s="19" t="s">
        <v>182</v>
      </c>
      <c r="BM357" s="148" t="s">
        <v>708</v>
      </c>
    </row>
    <row r="358" spans="1:65" s="2" customFormat="1">
      <c r="A358" s="34"/>
      <c r="B358" s="35"/>
      <c r="C358" s="34"/>
      <c r="D358" s="150" t="s">
        <v>160</v>
      </c>
      <c r="E358" s="34"/>
      <c r="F358" s="151" t="s">
        <v>709</v>
      </c>
      <c r="G358" s="34"/>
      <c r="H358" s="34"/>
      <c r="I358" s="152"/>
      <c r="J358" s="34"/>
      <c r="K358" s="34"/>
      <c r="L358" s="35"/>
      <c r="M358" s="153"/>
      <c r="N358" s="154"/>
      <c r="O358" s="55"/>
      <c r="P358" s="55"/>
      <c r="Q358" s="55"/>
      <c r="R358" s="55"/>
      <c r="S358" s="55"/>
      <c r="T358" s="56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160</v>
      </c>
      <c r="AU358" s="19" t="s">
        <v>79</v>
      </c>
    </row>
    <row r="359" spans="1:65" s="2" customFormat="1" ht="24.2" customHeight="1">
      <c r="A359" s="34"/>
      <c r="B359" s="136"/>
      <c r="C359" s="179" t="s">
        <v>710</v>
      </c>
      <c r="D359" s="179" t="s">
        <v>436</v>
      </c>
      <c r="E359" s="180" t="s">
        <v>711</v>
      </c>
      <c r="F359" s="181" t="s">
        <v>712</v>
      </c>
      <c r="G359" s="182" t="s">
        <v>82</v>
      </c>
      <c r="H359" s="183">
        <v>20.99</v>
      </c>
      <c r="I359" s="184"/>
      <c r="J359" s="185">
        <f>ROUND(I359*H359,2)</f>
        <v>0</v>
      </c>
      <c r="K359" s="181"/>
      <c r="L359" s="186"/>
      <c r="M359" s="187" t="s">
        <v>3</v>
      </c>
      <c r="N359" s="188" t="s">
        <v>40</v>
      </c>
      <c r="O359" s="55"/>
      <c r="P359" s="146">
        <f>O359*H359</f>
        <v>0</v>
      </c>
      <c r="Q359" s="146">
        <v>1.9E-2</v>
      </c>
      <c r="R359" s="146">
        <f>Q359*H359</f>
        <v>0.39880999999999994</v>
      </c>
      <c r="S359" s="146">
        <v>0</v>
      </c>
      <c r="T359" s="14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48" t="s">
        <v>346</v>
      </c>
      <c r="AT359" s="148" t="s">
        <v>436</v>
      </c>
      <c r="AU359" s="148" t="s">
        <v>79</v>
      </c>
      <c r="AY359" s="19" t="s">
        <v>152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9" t="s">
        <v>77</v>
      </c>
      <c r="BK359" s="149">
        <f>ROUND(I359*H359,2)</f>
        <v>0</v>
      </c>
      <c r="BL359" s="19" t="s">
        <v>182</v>
      </c>
      <c r="BM359" s="148" t="s">
        <v>713</v>
      </c>
    </row>
    <row r="360" spans="1:65" s="13" customFormat="1">
      <c r="B360" s="155"/>
      <c r="D360" s="156" t="s">
        <v>162</v>
      </c>
      <c r="F360" s="158" t="s">
        <v>714</v>
      </c>
      <c r="H360" s="159">
        <v>20.99</v>
      </c>
      <c r="I360" s="160"/>
      <c r="L360" s="155"/>
      <c r="M360" s="161"/>
      <c r="N360" s="162"/>
      <c r="O360" s="162"/>
      <c r="P360" s="162"/>
      <c r="Q360" s="162"/>
      <c r="R360" s="162"/>
      <c r="S360" s="162"/>
      <c r="T360" s="163"/>
      <c r="AT360" s="157" t="s">
        <v>162</v>
      </c>
      <c r="AU360" s="157" t="s">
        <v>79</v>
      </c>
      <c r="AV360" s="13" t="s">
        <v>79</v>
      </c>
      <c r="AW360" s="13" t="s">
        <v>4</v>
      </c>
      <c r="AX360" s="13" t="s">
        <v>77</v>
      </c>
      <c r="AY360" s="157" t="s">
        <v>152</v>
      </c>
    </row>
    <row r="361" spans="1:65" s="2" customFormat="1" ht="37.9" customHeight="1">
      <c r="A361" s="34"/>
      <c r="B361" s="136"/>
      <c r="C361" s="137" t="s">
        <v>715</v>
      </c>
      <c r="D361" s="137" t="s">
        <v>155</v>
      </c>
      <c r="E361" s="138" t="s">
        <v>716</v>
      </c>
      <c r="F361" s="139" t="s">
        <v>717</v>
      </c>
      <c r="G361" s="140" t="s">
        <v>82</v>
      </c>
      <c r="H361" s="141">
        <v>19.082000000000001</v>
      </c>
      <c r="I361" s="142"/>
      <c r="J361" s="143">
        <f>ROUND(I361*H361,2)</f>
        <v>0</v>
      </c>
      <c r="K361" s="139"/>
      <c r="L361" s="35"/>
      <c r="M361" s="144" t="s">
        <v>3</v>
      </c>
      <c r="N361" s="145" t="s">
        <v>40</v>
      </c>
      <c r="O361" s="55"/>
      <c r="P361" s="146">
        <f>O361*H361</f>
        <v>0</v>
      </c>
      <c r="Q361" s="146">
        <v>0</v>
      </c>
      <c r="R361" s="146">
        <f>Q361*H361</f>
        <v>0</v>
      </c>
      <c r="S361" s="146">
        <v>0</v>
      </c>
      <c r="T361" s="147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48" t="s">
        <v>182</v>
      </c>
      <c r="AT361" s="148" t="s">
        <v>155</v>
      </c>
      <c r="AU361" s="148" t="s">
        <v>79</v>
      </c>
      <c r="AY361" s="19" t="s">
        <v>152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9" t="s">
        <v>77</v>
      </c>
      <c r="BK361" s="149">
        <f>ROUND(I361*H361,2)</f>
        <v>0</v>
      </c>
      <c r="BL361" s="19" t="s">
        <v>182</v>
      </c>
      <c r="BM361" s="148" t="s">
        <v>718</v>
      </c>
    </row>
    <row r="362" spans="1:65" s="2" customFormat="1">
      <c r="A362" s="34"/>
      <c r="B362" s="35"/>
      <c r="C362" s="34"/>
      <c r="D362" s="150" t="s">
        <v>160</v>
      </c>
      <c r="E362" s="34"/>
      <c r="F362" s="151" t="s">
        <v>719</v>
      </c>
      <c r="G362" s="34"/>
      <c r="H362" s="34"/>
      <c r="I362" s="152"/>
      <c r="J362" s="34"/>
      <c r="K362" s="34"/>
      <c r="L362" s="35"/>
      <c r="M362" s="153"/>
      <c r="N362" s="154"/>
      <c r="O362" s="55"/>
      <c r="P362" s="55"/>
      <c r="Q362" s="55"/>
      <c r="R362" s="55"/>
      <c r="S362" s="55"/>
      <c r="T362" s="56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160</v>
      </c>
      <c r="AU362" s="19" t="s">
        <v>79</v>
      </c>
    </row>
    <row r="363" spans="1:65" s="13" customFormat="1">
      <c r="B363" s="155"/>
      <c r="D363" s="156" t="s">
        <v>162</v>
      </c>
      <c r="E363" s="157" t="s">
        <v>3</v>
      </c>
      <c r="F363" s="158" t="s">
        <v>80</v>
      </c>
      <c r="H363" s="159">
        <v>19.082000000000001</v>
      </c>
      <c r="I363" s="160"/>
      <c r="L363" s="155"/>
      <c r="M363" s="161"/>
      <c r="N363" s="162"/>
      <c r="O363" s="162"/>
      <c r="P363" s="162"/>
      <c r="Q363" s="162"/>
      <c r="R363" s="162"/>
      <c r="S363" s="162"/>
      <c r="T363" s="163"/>
      <c r="AT363" s="157" t="s">
        <v>162</v>
      </c>
      <c r="AU363" s="157" t="s">
        <v>79</v>
      </c>
      <c r="AV363" s="13" t="s">
        <v>79</v>
      </c>
      <c r="AW363" s="13" t="s">
        <v>31</v>
      </c>
      <c r="AX363" s="13" t="s">
        <v>77</v>
      </c>
      <c r="AY363" s="157" t="s">
        <v>152</v>
      </c>
    </row>
    <row r="364" spans="1:65" s="2" customFormat="1" ht="33" customHeight="1">
      <c r="A364" s="34"/>
      <c r="B364" s="136"/>
      <c r="C364" s="137" t="s">
        <v>720</v>
      </c>
      <c r="D364" s="137" t="s">
        <v>155</v>
      </c>
      <c r="E364" s="138" t="s">
        <v>721</v>
      </c>
      <c r="F364" s="139" t="s">
        <v>722</v>
      </c>
      <c r="G364" s="140" t="s">
        <v>204</v>
      </c>
      <c r="H364" s="141">
        <v>0.97499999999999998</v>
      </c>
      <c r="I364" s="142"/>
      <c r="J364" s="143">
        <f>ROUND(I364*H364,2)</f>
        <v>0</v>
      </c>
      <c r="K364" s="139"/>
      <c r="L364" s="35"/>
      <c r="M364" s="144" t="s">
        <v>3</v>
      </c>
      <c r="N364" s="145" t="s">
        <v>40</v>
      </c>
      <c r="O364" s="55"/>
      <c r="P364" s="146">
        <f>O364*H364</f>
        <v>0</v>
      </c>
      <c r="Q364" s="146">
        <v>2.0000000000000001E-4</v>
      </c>
      <c r="R364" s="146">
        <f>Q364*H364</f>
        <v>1.95E-4</v>
      </c>
      <c r="S364" s="146">
        <v>0</v>
      </c>
      <c r="T364" s="14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48" t="s">
        <v>182</v>
      </c>
      <c r="AT364" s="148" t="s">
        <v>155</v>
      </c>
      <c r="AU364" s="148" t="s">
        <v>79</v>
      </c>
      <c r="AY364" s="19" t="s">
        <v>152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9" t="s">
        <v>77</v>
      </c>
      <c r="BK364" s="149">
        <f>ROUND(I364*H364,2)</f>
        <v>0</v>
      </c>
      <c r="BL364" s="19" t="s">
        <v>182</v>
      </c>
      <c r="BM364" s="148" t="s">
        <v>723</v>
      </c>
    </row>
    <row r="365" spans="1:65" s="2" customFormat="1">
      <c r="A365" s="34"/>
      <c r="B365" s="35"/>
      <c r="C365" s="34"/>
      <c r="D365" s="150" t="s">
        <v>160</v>
      </c>
      <c r="E365" s="34"/>
      <c r="F365" s="151" t="s">
        <v>724</v>
      </c>
      <c r="G365" s="34"/>
      <c r="H365" s="34"/>
      <c r="I365" s="152"/>
      <c r="J365" s="34"/>
      <c r="K365" s="34"/>
      <c r="L365" s="35"/>
      <c r="M365" s="153"/>
      <c r="N365" s="154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160</v>
      </c>
      <c r="AU365" s="19" t="s">
        <v>79</v>
      </c>
    </row>
    <row r="366" spans="1:65" s="13" customFormat="1">
      <c r="B366" s="155"/>
      <c r="D366" s="156" t="s">
        <v>162</v>
      </c>
      <c r="E366" s="157" t="s">
        <v>3</v>
      </c>
      <c r="F366" s="158" t="s">
        <v>725</v>
      </c>
      <c r="H366" s="159">
        <v>0.97499999999999998</v>
      </c>
      <c r="I366" s="160"/>
      <c r="L366" s="155"/>
      <c r="M366" s="161"/>
      <c r="N366" s="162"/>
      <c r="O366" s="162"/>
      <c r="P366" s="162"/>
      <c r="Q366" s="162"/>
      <c r="R366" s="162"/>
      <c r="S366" s="162"/>
      <c r="T366" s="163"/>
      <c r="AT366" s="157" t="s">
        <v>162</v>
      </c>
      <c r="AU366" s="157" t="s">
        <v>79</v>
      </c>
      <c r="AV366" s="13" t="s">
        <v>79</v>
      </c>
      <c r="AW366" s="13" t="s">
        <v>31</v>
      </c>
      <c r="AX366" s="13" t="s">
        <v>77</v>
      </c>
      <c r="AY366" s="157" t="s">
        <v>152</v>
      </c>
    </row>
    <row r="367" spans="1:65" s="2" customFormat="1" ht="24.2" customHeight="1">
      <c r="A367" s="34"/>
      <c r="B367" s="136"/>
      <c r="C367" s="179" t="s">
        <v>726</v>
      </c>
      <c r="D367" s="179" t="s">
        <v>436</v>
      </c>
      <c r="E367" s="180" t="s">
        <v>727</v>
      </c>
      <c r="F367" s="181" t="s">
        <v>728</v>
      </c>
      <c r="G367" s="182" t="s">
        <v>204</v>
      </c>
      <c r="H367" s="183">
        <v>1.073</v>
      </c>
      <c r="I367" s="184"/>
      <c r="J367" s="185">
        <f>ROUND(I367*H367,2)</f>
        <v>0</v>
      </c>
      <c r="K367" s="181"/>
      <c r="L367" s="186"/>
      <c r="M367" s="187" t="s">
        <v>3</v>
      </c>
      <c r="N367" s="188" t="s">
        <v>40</v>
      </c>
      <c r="O367" s="55"/>
      <c r="P367" s="146">
        <f>O367*H367</f>
        <v>0</v>
      </c>
      <c r="Q367" s="146">
        <v>2.5999999999999998E-4</v>
      </c>
      <c r="R367" s="146">
        <f>Q367*H367</f>
        <v>2.7897999999999996E-4</v>
      </c>
      <c r="S367" s="146">
        <v>0</v>
      </c>
      <c r="T367" s="14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48" t="s">
        <v>346</v>
      </c>
      <c r="AT367" s="148" t="s">
        <v>436</v>
      </c>
      <c r="AU367" s="148" t="s">
        <v>79</v>
      </c>
      <c r="AY367" s="19" t="s">
        <v>152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9" t="s">
        <v>77</v>
      </c>
      <c r="BK367" s="149">
        <f>ROUND(I367*H367,2)</f>
        <v>0</v>
      </c>
      <c r="BL367" s="19" t="s">
        <v>182</v>
      </c>
      <c r="BM367" s="148" t="s">
        <v>729</v>
      </c>
    </row>
    <row r="368" spans="1:65" s="13" customFormat="1">
      <c r="B368" s="155"/>
      <c r="D368" s="156" t="s">
        <v>162</v>
      </c>
      <c r="F368" s="158" t="s">
        <v>730</v>
      </c>
      <c r="H368" s="159">
        <v>1.073</v>
      </c>
      <c r="I368" s="160"/>
      <c r="L368" s="155"/>
      <c r="M368" s="161"/>
      <c r="N368" s="162"/>
      <c r="O368" s="162"/>
      <c r="P368" s="162"/>
      <c r="Q368" s="162"/>
      <c r="R368" s="162"/>
      <c r="S368" s="162"/>
      <c r="T368" s="163"/>
      <c r="AT368" s="157" t="s">
        <v>162</v>
      </c>
      <c r="AU368" s="157" t="s">
        <v>79</v>
      </c>
      <c r="AV368" s="13" t="s">
        <v>79</v>
      </c>
      <c r="AW368" s="13" t="s">
        <v>4</v>
      </c>
      <c r="AX368" s="13" t="s">
        <v>77</v>
      </c>
      <c r="AY368" s="157" t="s">
        <v>152</v>
      </c>
    </row>
    <row r="369" spans="1:65" s="2" customFormat="1" ht="24.2" customHeight="1">
      <c r="A369" s="34"/>
      <c r="B369" s="136"/>
      <c r="C369" s="137" t="s">
        <v>731</v>
      </c>
      <c r="D369" s="137" t="s">
        <v>155</v>
      </c>
      <c r="E369" s="138" t="s">
        <v>732</v>
      </c>
      <c r="F369" s="139" t="s">
        <v>733</v>
      </c>
      <c r="G369" s="140" t="s">
        <v>204</v>
      </c>
      <c r="H369" s="141">
        <v>28.725000000000001</v>
      </c>
      <c r="I369" s="142"/>
      <c r="J369" s="143">
        <f>ROUND(I369*H369,2)</f>
        <v>0</v>
      </c>
      <c r="K369" s="139"/>
      <c r="L369" s="35"/>
      <c r="M369" s="144" t="s">
        <v>3</v>
      </c>
      <c r="N369" s="145" t="s">
        <v>40</v>
      </c>
      <c r="O369" s="55"/>
      <c r="P369" s="146">
        <f>O369*H369</f>
        <v>0</v>
      </c>
      <c r="Q369" s="146">
        <v>9.0000000000000006E-5</v>
      </c>
      <c r="R369" s="146">
        <f>Q369*H369</f>
        <v>2.5852500000000003E-3</v>
      </c>
      <c r="S369" s="146">
        <v>0</v>
      </c>
      <c r="T369" s="147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48" t="s">
        <v>182</v>
      </c>
      <c r="AT369" s="148" t="s">
        <v>155</v>
      </c>
      <c r="AU369" s="148" t="s">
        <v>79</v>
      </c>
      <c r="AY369" s="19" t="s">
        <v>152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9" t="s">
        <v>77</v>
      </c>
      <c r="BK369" s="149">
        <f>ROUND(I369*H369,2)</f>
        <v>0</v>
      </c>
      <c r="BL369" s="19" t="s">
        <v>182</v>
      </c>
      <c r="BM369" s="148" t="s">
        <v>734</v>
      </c>
    </row>
    <row r="370" spans="1:65" s="2" customFormat="1">
      <c r="A370" s="34"/>
      <c r="B370" s="35"/>
      <c r="C370" s="34"/>
      <c r="D370" s="150" t="s">
        <v>160</v>
      </c>
      <c r="E370" s="34"/>
      <c r="F370" s="151" t="s">
        <v>735</v>
      </c>
      <c r="G370" s="34"/>
      <c r="H370" s="34"/>
      <c r="I370" s="152"/>
      <c r="J370" s="34"/>
      <c r="K370" s="34"/>
      <c r="L370" s="35"/>
      <c r="M370" s="153"/>
      <c r="N370" s="154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160</v>
      </c>
      <c r="AU370" s="19" t="s">
        <v>79</v>
      </c>
    </row>
    <row r="371" spans="1:65" s="13" customFormat="1">
      <c r="B371" s="155"/>
      <c r="D371" s="156" t="s">
        <v>162</v>
      </c>
      <c r="E371" s="157" t="s">
        <v>3</v>
      </c>
      <c r="F371" s="158" t="s">
        <v>89</v>
      </c>
      <c r="H371" s="159">
        <v>9.9250000000000007</v>
      </c>
      <c r="I371" s="160"/>
      <c r="L371" s="155"/>
      <c r="M371" s="161"/>
      <c r="N371" s="162"/>
      <c r="O371" s="162"/>
      <c r="P371" s="162"/>
      <c r="Q371" s="162"/>
      <c r="R371" s="162"/>
      <c r="S371" s="162"/>
      <c r="T371" s="163"/>
      <c r="AT371" s="157" t="s">
        <v>162</v>
      </c>
      <c r="AU371" s="157" t="s">
        <v>79</v>
      </c>
      <c r="AV371" s="13" t="s">
        <v>79</v>
      </c>
      <c r="AW371" s="13" t="s">
        <v>31</v>
      </c>
      <c r="AX371" s="13" t="s">
        <v>69</v>
      </c>
      <c r="AY371" s="157" t="s">
        <v>152</v>
      </c>
    </row>
    <row r="372" spans="1:65" s="13" customFormat="1">
      <c r="B372" s="155"/>
      <c r="D372" s="156" t="s">
        <v>162</v>
      </c>
      <c r="E372" s="157" t="s">
        <v>3</v>
      </c>
      <c r="F372" s="158" t="s">
        <v>736</v>
      </c>
      <c r="H372" s="159">
        <v>18.8</v>
      </c>
      <c r="I372" s="160"/>
      <c r="L372" s="155"/>
      <c r="M372" s="161"/>
      <c r="N372" s="162"/>
      <c r="O372" s="162"/>
      <c r="P372" s="162"/>
      <c r="Q372" s="162"/>
      <c r="R372" s="162"/>
      <c r="S372" s="162"/>
      <c r="T372" s="163"/>
      <c r="AT372" s="157" t="s">
        <v>162</v>
      </c>
      <c r="AU372" s="157" t="s">
        <v>79</v>
      </c>
      <c r="AV372" s="13" t="s">
        <v>79</v>
      </c>
      <c r="AW372" s="13" t="s">
        <v>31</v>
      </c>
      <c r="AX372" s="13" t="s">
        <v>69</v>
      </c>
      <c r="AY372" s="157" t="s">
        <v>152</v>
      </c>
    </row>
    <row r="373" spans="1:65" s="15" customFormat="1">
      <c r="B373" s="171"/>
      <c r="D373" s="156" t="s">
        <v>162</v>
      </c>
      <c r="E373" s="172" t="s">
        <v>3</v>
      </c>
      <c r="F373" s="173" t="s">
        <v>250</v>
      </c>
      <c r="H373" s="174">
        <v>28.725000000000001</v>
      </c>
      <c r="I373" s="175"/>
      <c r="L373" s="171"/>
      <c r="M373" s="176"/>
      <c r="N373" s="177"/>
      <c r="O373" s="177"/>
      <c r="P373" s="177"/>
      <c r="Q373" s="177"/>
      <c r="R373" s="177"/>
      <c r="S373" s="177"/>
      <c r="T373" s="178"/>
      <c r="AT373" s="172" t="s">
        <v>162</v>
      </c>
      <c r="AU373" s="172" t="s">
        <v>79</v>
      </c>
      <c r="AV373" s="15" t="s">
        <v>158</v>
      </c>
      <c r="AW373" s="15" t="s">
        <v>31</v>
      </c>
      <c r="AX373" s="15" t="s">
        <v>77</v>
      </c>
      <c r="AY373" s="172" t="s">
        <v>152</v>
      </c>
    </row>
    <row r="374" spans="1:65" s="2" customFormat="1" ht="24.2" customHeight="1">
      <c r="A374" s="34"/>
      <c r="B374" s="136"/>
      <c r="C374" s="137" t="s">
        <v>737</v>
      </c>
      <c r="D374" s="137" t="s">
        <v>155</v>
      </c>
      <c r="E374" s="138" t="s">
        <v>738</v>
      </c>
      <c r="F374" s="139" t="s">
        <v>739</v>
      </c>
      <c r="G374" s="140" t="s">
        <v>176</v>
      </c>
      <c r="H374" s="141">
        <v>7</v>
      </c>
      <c r="I374" s="142"/>
      <c r="J374" s="143">
        <f>ROUND(I374*H374,2)</f>
        <v>0</v>
      </c>
      <c r="K374" s="139"/>
      <c r="L374" s="35"/>
      <c r="M374" s="144" t="s">
        <v>3</v>
      </c>
      <c r="N374" s="145" t="s">
        <v>40</v>
      </c>
      <c r="O374" s="55"/>
      <c r="P374" s="146">
        <f>O374*H374</f>
        <v>0</v>
      </c>
      <c r="Q374" s="146">
        <v>0</v>
      </c>
      <c r="R374" s="146">
        <f>Q374*H374</f>
        <v>0</v>
      </c>
      <c r="S374" s="146">
        <v>0</v>
      </c>
      <c r="T374" s="14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48" t="s">
        <v>182</v>
      </c>
      <c r="AT374" s="148" t="s">
        <v>155</v>
      </c>
      <c r="AU374" s="148" t="s">
        <v>79</v>
      </c>
      <c r="AY374" s="19" t="s">
        <v>152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9" t="s">
        <v>77</v>
      </c>
      <c r="BK374" s="149">
        <f>ROUND(I374*H374,2)</f>
        <v>0</v>
      </c>
      <c r="BL374" s="19" t="s">
        <v>182</v>
      </c>
      <c r="BM374" s="148" t="s">
        <v>740</v>
      </c>
    </row>
    <row r="375" spans="1:65" s="2" customFormat="1">
      <c r="A375" s="34"/>
      <c r="B375" s="35"/>
      <c r="C375" s="34"/>
      <c r="D375" s="150" t="s">
        <v>160</v>
      </c>
      <c r="E375" s="34"/>
      <c r="F375" s="151" t="s">
        <v>741</v>
      </c>
      <c r="G375" s="34"/>
      <c r="H375" s="34"/>
      <c r="I375" s="152"/>
      <c r="J375" s="34"/>
      <c r="K375" s="34"/>
      <c r="L375" s="35"/>
      <c r="M375" s="153"/>
      <c r="N375" s="154"/>
      <c r="O375" s="55"/>
      <c r="P375" s="55"/>
      <c r="Q375" s="55"/>
      <c r="R375" s="55"/>
      <c r="S375" s="55"/>
      <c r="T375" s="56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160</v>
      </c>
      <c r="AU375" s="19" t="s">
        <v>79</v>
      </c>
    </row>
    <row r="376" spans="1:65" s="13" customFormat="1">
      <c r="B376" s="155"/>
      <c r="D376" s="156" t="s">
        <v>162</v>
      </c>
      <c r="E376" s="157" t="s">
        <v>3</v>
      </c>
      <c r="F376" s="158" t="s">
        <v>742</v>
      </c>
      <c r="H376" s="159">
        <v>3</v>
      </c>
      <c r="I376" s="160"/>
      <c r="L376" s="155"/>
      <c r="M376" s="161"/>
      <c r="N376" s="162"/>
      <c r="O376" s="162"/>
      <c r="P376" s="162"/>
      <c r="Q376" s="162"/>
      <c r="R376" s="162"/>
      <c r="S376" s="162"/>
      <c r="T376" s="163"/>
      <c r="AT376" s="157" t="s">
        <v>162</v>
      </c>
      <c r="AU376" s="157" t="s">
        <v>79</v>
      </c>
      <c r="AV376" s="13" t="s">
        <v>79</v>
      </c>
      <c r="AW376" s="13" t="s">
        <v>31</v>
      </c>
      <c r="AX376" s="13" t="s">
        <v>69</v>
      </c>
      <c r="AY376" s="157" t="s">
        <v>152</v>
      </c>
    </row>
    <row r="377" spans="1:65" s="13" customFormat="1">
      <c r="B377" s="155"/>
      <c r="D377" s="156" t="s">
        <v>162</v>
      </c>
      <c r="E377" s="157" t="s">
        <v>3</v>
      </c>
      <c r="F377" s="158" t="s">
        <v>743</v>
      </c>
      <c r="H377" s="159">
        <v>4</v>
      </c>
      <c r="I377" s="160"/>
      <c r="L377" s="155"/>
      <c r="M377" s="161"/>
      <c r="N377" s="162"/>
      <c r="O377" s="162"/>
      <c r="P377" s="162"/>
      <c r="Q377" s="162"/>
      <c r="R377" s="162"/>
      <c r="S377" s="162"/>
      <c r="T377" s="163"/>
      <c r="AT377" s="157" t="s">
        <v>162</v>
      </c>
      <c r="AU377" s="157" t="s">
        <v>79</v>
      </c>
      <c r="AV377" s="13" t="s">
        <v>79</v>
      </c>
      <c r="AW377" s="13" t="s">
        <v>31</v>
      </c>
      <c r="AX377" s="13" t="s">
        <v>69</v>
      </c>
      <c r="AY377" s="157" t="s">
        <v>152</v>
      </c>
    </row>
    <row r="378" spans="1:65" s="15" customFormat="1">
      <c r="B378" s="171"/>
      <c r="D378" s="156" t="s">
        <v>162</v>
      </c>
      <c r="E378" s="172" t="s">
        <v>3</v>
      </c>
      <c r="F378" s="173" t="s">
        <v>250</v>
      </c>
      <c r="H378" s="174">
        <v>7</v>
      </c>
      <c r="I378" s="175"/>
      <c r="L378" s="171"/>
      <c r="M378" s="176"/>
      <c r="N378" s="177"/>
      <c r="O378" s="177"/>
      <c r="P378" s="177"/>
      <c r="Q378" s="177"/>
      <c r="R378" s="177"/>
      <c r="S378" s="177"/>
      <c r="T378" s="178"/>
      <c r="AT378" s="172" t="s">
        <v>162</v>
      </c>
      <c r="AU378" s="172" t="s">
        <v>79</v>
      </c>
      <c r="AV378" s="15" t="s">
        <v>158</v>
      </c>
      <c r="AW378" s="15" t="s">
        <v>31</v>
      </c>
      <c r="AX378" s="15" t="s">
        <v>77</v>
      </c>
      <c r="AY378" s="172" t="s">
        <v>152</v>
      </c>
    </row>
    <row r="379" spans="1:65" s="2" customFormat="1" ht="24.2" customHeight="1">
      <c r="A379" s="34"/>
      <c r="B379" s="136"/>
      <c r="C379" s="137" t="s">
        <v>744</v>
      </c>
      <c r="D379" s="137" t="s">
        <v>155</v>
      </c>
      <c r="E379" s="138" t="s">
        <v>745</v>
      </c>
      <c r="F379" s="139" t="s">
        <v>746</v>
      </c>
      <c r="G379" s="140" t="s">
        <v>176</v>
      </c>
      <c r="H379" s="141">
        <v>1</v>
      </c>
      <c r="I379" s="142"/>
      <c r="J379" s="143">
        <f>ROUND(I379*H379,2)</f>
        <v>0</v>
      </c>
      <c r="K379" s="139"/>
      <c r="L379" s="35"/>
      <c r="M379" s="144" t="s">
        <v>3</v>
      </c>
      <c r="N379" s="145" t="s">
        <v>40</v>
      </c>
      <c r="O379" s="55"/>
      <c r="P379" s="146">
        <f>O379*H379</f>
        <v>0</v>
      </c>
      <c r="Q379" s="146">
        <v>0</v>
      </c>
      <c r="R379" s="146">
        <f>Q379*H379</f>
        <v>0</v>
      </c>
      <c r="S379" s="146">
        <v>0</v>
      </c>
      <c r="T379" s="14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48" t="s">
        <v>182</v>
      </c>
      <c r="AT379" s="148" t="s">
        <v>155</v>
      </c>
      <c r="AU379" s="148" t="s">
        <v>79</v>
      </c>
      <c r="AY379" s="19" t="s">
        <v>152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9" t="s">
        <v>77</v>
      </c>
      <c r="BK379" s="149">
        <f>ROUND(I379*H379,2)</f>
        <v>0</v>
      </c>
      <c r="BL379" s="19" t="s">
        <v>182</v>
      </c>
      <c r="BM379" s="148" t="s">
        <v>747</v>
      </c>
    </row>
    <row r="380" spans="1:65" s="2" customFormat="1">
      <c r="A380" s="34"/>
      <c r="B380" s="35"/>
      <c r="C380" s="34"/>
      <c r="D380" s="150" t="s">
        <v>160</v>
      </c>
      <c r="E380" s="34"/>
      <c r="F380" s="151" t="s">
        <v>748</v>
      </c>
      <c r="G380" s="34"/>
      <c r="H380" s="34"/>
      <c r="I380" s="152"/>
      <c r="J380" s="34"/>
      <c r="K380" s="34"/>
      <c r="L380" s="35"/>
      <c r="M380" s="153"/>
      <c r="N380" s="154"/>
      <c r="O380" s="55"/>
      <c r="P380" s="55"/>
      <c r="Q380" s="55"/>
      <c r="R380" s="55"/>
      <c r="S380" s="55"/>
      <c r="T380" s="56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160</v>
      </c>
      <c r="AU380" s="19" t="s">
        <v>79</v>
      </c>
    </row>
    <row r="381" spans="1:65" s="13" customFormat="1">
      <c r="B381" s="155"/>
      <c r="D381" s="156" t="s">
        <v>162</v>
      </c>
      <c r="E381" s="157" t="s">
        <v>3</v>
      </c>
      <c r="F381" s="158" t="s">
        <v>749</v>
      </c>
      <c r="H381" s="159">
        <v>1</v>
      </c>
      <c r="I381" s="160"/>
      <c r="L381" s="155"/>
      <c r="M381" s="161"/>
      <c r="N381" s="162"/>
      <c r="O381" s="162"/>
      <c r="P381" s="162"/>
      <c r="Q381" s="162"/>
      <c r="R381" s="162"/>
      <c r="S381" s="162"/>
      <c r="T381" s="163"/>
      <c r="AT381" s="157" t="s">
        <v>162</v>
      </c>
      <c r="AU381" s="157" t="s">
        <v>79</v>
      </c>
      <c r="AV381" s="13" t="s">
        <v>79</v>
      </c>
      <c r="AW381" s="13" t="s">
        <v>31</v>
      </c>
      <c r="AX381" s="13" t="s">
        <v>77</v>
      </c>
      <c r="AY381" s="157" t="s">
        <v>152</v>
      </c>
    </row>
    <row r="382" spans="1:65" s="2" customFormat="1" ht="33" customHeight="1">
      <c r="A382" s="34"/>
      <c r="B382" s="136"/>
      <c r="C382" s="137" t="s">
        <v>750</v>
      </c>
      <c r="D382" s="137" t="s">
        <v>155</v>
      </c>
      <c r="E382" s="138" t="s">
        <v>751</v>
      </c>
      <c r="F382" s="139" t="s">
        <v>752</v>
      </c>
      <c r="G382" s="140" t="s">
        <v>176</v>
      </c>
      <c r="H382" s="141">
        <v>1</v>
      </c>
      <c r="I382" s="142"/>
      <c r="J382" s="143">
        <f>ROUND(I382*H382,2)</f>
        <v>0</v>
      </c>
      <c r="K382" s="139"/>
      <c r="L382" s="35"/>
      <c r="M382" s="144" t="s">
        <v>3</v>
      </c>
      <c r="N382" s="145" t="s">
        <v>40</v>
      </c>
      <c r="O382" s="55"/>
      <c r="P382" s="146">
        <f>O382*H382</f>
        <v>0</v>
      </c>
      <c r="Q382" s="146">
        <v>0</v>
      </c>
      <c r="R382" s="146">
        <f>Q382*H382</f>
        <v>0</v>
      </c>
      <c r="S382" s="146">
        <v>0</v>
      </c>
      <c r="T382" s="147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48" t="s">
        <v>182</v>
      </c>
      <c r="AT382" s="148" t="s">
        <v>155</v>
      </c>
      <c r="AU382" s="148" t="s">
        <v>79</v>
      </c>
      <c r="AY382" s="19" t="s">
        <v>152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9" t="s">
        <v>77</v>
      </c>
      <c r="BK382" s="149">
        <f>ROUND(I382*H382,2)</f>
        <v>0</v>
      </c>
      <c r="BL382" s="19" t="s">
        <v>182</v>
      </c>
      <c r="BM382" s="148" t="s">
        <v>753</v>
      </c>
    </row>
    <row r="383" spans="1:65" s="2" customFormat="1">
      <c r="A383" s="34"/>
      <c r="B383" s="35"/>
      <c r="C383" s="34"/>
      <c r="D383" s="150" t="s">
        <v>160</v>
      </c>
      <c r="E383" s="34"/>
      <c r="F383" s="151" t="s">
        <v>754</v>
      </c>
      <c r="G383" s="34"/>
      <c r="H383" s="34"/>
      <c r="I383" s="152"/>
      <c r="J383" s="34"/>
      <c r="K383" s="34"/>
      <c r="L383" s="35"/>
      <c r="M383" s="153"/>
      <c r="N383" s="154"/>
      <c r="O383" s="55"/>
      <c r="P383" s="55"/>
      <c r="Q383" s="55"/>
      <c r="R383" s="55"/>
      <c r="S383" s="55"/>
      <c r="T383" s="56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160</v>
      </c>
      <c r="AU383" s="19" t="s">
        <v>79</v>
      </c>
    </row>
    <row r="384" spans="1:65" s="13" customFormat="1">
      <c r="B384" s="155"/>
      <c r="D384" s="156" t="s">
        <v>162</v>
      </c>
      <c r="E384" s="157" t="s">
        <v>3</v>
      </c>
      <c r="F384" s="158" t="s">
        <v>755</v>
      </c>
      <c r="H384" s="159">
        <v>1</v>
      </c>
      <c r="I384" s="160"/>
      <c r="L384" s="155"/>
      <c r="M384" s="161"/>
      <c r="N384" s="162"/>
      <c r="O384" s="162"/>
      <c r="P384" s="162"/>
      <c r="Q384" s="162"/>
      <c r="R384" s="162"/>
      <c r="S384" s="162"/>
      <c r="T384" s="163"/>
      <c r="AT384" s="157" t="s">
        <v>162</v>
      </c>
      <c r="AU384" s="157" t="s">
        <v>79</v>
      </c>
      <c r="AV384" s="13" t="s">
        <v>79</v>
      </c>
      <c r="AW384" s="13" t="s">
        <v>31</v>
      </c>
      <c r="AX384" s="13" t="s">
        <v>77</v>
      </c>
      <c r="AY384" s="157" t="s">
        <v>152</v>
      </c>
    </row>
    <row r="385" spans="1:65" s="2" customFormat="1" ht="24.2" customHeight="1">
      <c r="A385" s="34"/>
      <c r="B385" s="136"/>
      <c r="C385" s="137" t="s">
        <v>756</v>
      </c>
      <c r="D385" s="137" t="s">
        <v>155</v>
      </c>
      <c r="E385" s="138" t="s">
        <v>757</v>
      </c>
      <c r="F385" s="139" t="s">
        <v>758</v>
      </c>
      <c r="G385" s="140" t="s">
        <v>204</v>
      </c>
      <c r="H385" s="141">
        <v>0.97499999999999998</v>
      </c>
      <c r="I385" s="142"/>
      <c r="J385" s="143">
        <f>ROUND(I385*H385,2)</f>
        <v>0</v>
      </c>
      <c r="K385" s="139"/>
      <c r="L385" s="35"/>
      <c r="M385" s="144" t="s">
        <v>3</v>
      </c>
      <c r="N385" s="145" t="s">
        <v>40</v>
      </c>
      <c r="O385" s="55"/>
      <c r="P385" s="146">
        <f>O385*H385</f>
        <v>0</v>
      </c>
      <c r="Q385" s="146">
        <v>9.5200000000000005E-4</v>
      </c>
      <c r="R385" s="146">
        <f>Q385*H385</f>
        <v>9.2820000000000001E-4</v>
      </c>
      <c r="S385" s="146">
        <v>0</v>
      </c>
      <c r="T385" s="147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48" t="s">
        <v>182</v>
      </c>
      <c r="AT385" s="148" t="s">
        <v>155</v>
      </c>
      <c r="AU385" s="148" t="s">
        <v>79</v>
      </c>
      <c r="AY385" s="19" t="s">
        <v>152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9" t="s">
        <v>77</v>
      </c>
      <c r="BK385" s="149">
        <f>ROUND(I385*H385,2)</f>
        <v>0</v>
      </c>
      <c r="BL385" s="19" t="s">
        <v>182</v>
      </c>
      <c r="BM385" s="148" t="s">
        <v>759</v>
      </c>
    </row>
    <row r="386" spans="1:65" s="2" customFormat="1">
      <c r="A386" s="34"/>
      <c r="B386" s="35"/>
      <c r="C386" s="34"/>
      <c r="D386" s="150" t="s">
        <v>160</v>
      </c>
      <c r="E386" s="34"/>
      <c r="F386" s="151" t="s">
        <v>760</v>
      </c>
      <c r="G386" s="34"/>
      <c r="H386" s="34"/>
      <c r="I386" s="152"/>
      <c r="J386" s="34"/>
      <c r="K386" s="34"/>
      <c r="L386" s="35"/>
      <c r="M386" s="153"/>
      <c r="N386" s="154"/>
      <c r="O386" s="55"/>
      <c r="P386" s="55"/>
      <c r="Q386" s="55"/>
      <c r="R386" s="55"/>
      <c r="S386" s="55"/>
      <c r="T386" s="56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9" t="s">
        <v>160</v>
      </c>
      <c r="AU386" s="19" t="s">
        <v>79</v>
      </c>
    </row>
    <row r="387" spans="1:65" s="13" customFormat="1">
      <c r="B387" s="155"/>
      <c r="D387" s="156" t="s">
        <v>162</v>
      </c>
      <c r="E387" s="157" t="s">
        <v>3</v>
      </c>
      <c r="F387" s="158" t="s">
        <v>761</v>
      </c>
      <c r="H387" s="159">
        <v>0.97499999999999998</v>
      </c>
      <c r="I387" s="160"/>
      <c r="L387" s="155"/>
      <c r="M387" s="161"/>
      <c r="N387" s="162"/>
      <c r="O387" s="162"/>
      <c r="P387" s="162"/>
      <c r="Q387" s="162"/>
      <c r="R387" s="162"/>
      <c r="S387" s="162"/>
      <c r="T387" s="163"/>
      <c r="AT387" s="157" t="s">
        <v>162</v>
      </c>
      <c r="AU387" s="157" t="s">
        <v>79</v>
      </c>
      <c r="AV387" s="13" t="s">
        <v>79</v>
      </c>
      <c r="AW387" s="13" t="s">
        <v>31</v>
      </c>
      <c r="AX387" s="13" t="s">
        <v>77</v>
      </c>
      <c r="AY387" s="157" t="s">
        <v>152</v>
      </c>
    </row>
    <row r="388" spans="1:65" s="2" customFormat="1" ht="24.2" customHeight="1">
      <c r="A388" s="34"/>
      <c r="B388" s="136"/>
      <c r="C388" s="179" t="s">
        <v>762</v>
      </c>
      <c r="D388" s="179" t="s">
        <v>436</v>
      </c>
      <c r="E388" s="180" t="s">
        <v>711</v>
      </c>
      <c r="F388" s="181" t="s">
        <v>712</v>
      </c>
      <c r="G388" s="182" t="s">
        <v>82</v>
      </c>
      <c r="H388" s="183">
        <v>0.29299999999999998</v>
      </c>
      <c r="I388" s="184"/>
      <c r="J388" s="185">
        <f>ROUND(I388*H388,2)</f>
        <v>0</v>
      </c>
      <c r="K388" s="181"/>
      <c r="L388" s="186"/>
      <c r="M388" s="187" t="s">
        <v>3</v>
      </c>
      <c r="N388" s="188" t="s">
        <v>40</v>
      </c>
      <c r="O388" s="55"/>
      <c r="P388" s="146">
        <f>O388*H388</f>
        <v>0</v>
      </c>
      <c r="Q388" s="146">
        <v>1.9E-2</v>
      </c>
      <c r="R388" s="146">
        <f>Q388*H388</f>
        <v>5.5669999999999999E-3</v>
      </c>
      <c r="S388" s="146">
        <v>0</v>
      </c>
      <c r="T388" s="14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48" t="s">
        <v>346</v>
      </c>
      <c r="AT388" s="148" t="s">
        <v>436</v>
      </c>
      <c r="AU388" s="148" t="s">
        <v>79</v>
      </c>
      <c r="AY388" s="19" t="s">
        <v>152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9" t="s">
        <v>77</v>
      </c>
      <c r="BK388" s="149">
        <f>ROUND(I388*H388,2)</f>
        <v>0</v>
      </c>
      <c r="BL388" s="19" t="s">
        <v>182</v>
      </c>
      <c r="BM388" s="148" t="s">
        <v>763</v>
      </c>
    </row>
    <row r="389" spans="1:65" s="13" customFormat="1">
      <c r="B389" s="155"/>
      <c r="D389" s="156" t="s">
        <v>162</v>
      </c>
      <c r="F389" s="158" t="s">
        <v>764</v>
      </c>
      <c r="H389" s="159">
        <v>0.29299999999999998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162</v>
      </c>
      <c r="AU389" s="157" t="s">
        <v>79</v>
      </c>
      <c r="AV389" s="13" t="s">
        <v>79</v>
      </c>
      <c r="AW389" s="13" t="s">
        <v>4</v>
      </c>
      <c r="AX389" s="13" t="s">
        <v>77</v>
      </c>
      <c r="AY389" s="157" t="s">
        <v>152</v>
      </c>
    </row>
    <row r="390" spans="1:65" s="2" customFormat="1" ht="49.15" customHeight="1">
      <c r="A390" s="34"/>
      <c r="B390" s="136"/>
      <c r="C390" s="137" t="s">
        <v>765</v>
      </c>
      <c r="D390" s="137" t="s">
        <v>155</v>
      </c>
      <c r="E390" s="138" t="s">
        <v>766</v>
      </c>
      <c r="F390" s="139" t="s">
        <v>767</v>
      </c>
      <c r="G390" s="140" t="s">
        <v>285</v>
      </c>
      <c r="H390" s="141">
        <v>0.58799999999999997</v>
      </c>
      <c r="I390" s="142"/>
      <c r="J390" s="143">
        <f>ROUND(I390*H390,2)</f>
        <v>0</v>
      </c>
      <c r="K390" s="139"/>
      <c r="L390" s="35"/>
      <c r="M390" s="144" t="s">
        <v>3</v>
      </c>
      <c r="N390" s="145" t="s">
        <v>40</v>
      </c>
      <c r="O390" s="55"/>
      <c r="P390" s="146">
        <f>O390*H390</f>
        <v>0</v>
      </c>
      <c r="Q390" s="146">
        <v>0</v>
      </c>
      <c r="R390" s="146">
        <f>Q390*H390</f>
        <v>0</v>
      </c>
      <c r="S390" s="146">
        <v>0</v>
      </c>
      <c r="T390" s="147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48" t="s">
        <v>182</v>
      </c>
      <c r="AT390" s="148" t="s">
        <v>155</v>
      </c>
      <c r="AU390" s="148" t="s">
        <v>79</v>
      </c>
      <c r="AY390" s="19" t="s">
        <v>152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9" t="s">
        <v>77</v>
      </c>
      <c r="BK390" s="149">
        <f>ROUND(I390*H390,2)</f>
        <v>0</v>
      </c>
      <c r="BL390" s="19" t="s">
        <v>182</v>
      </c>
      <c r="BM390" s="148" t="s">
        <v>768</v>
      </c>
    </row>
    <row r="391" spans="1:65" s="2" customFormat="1">
      <c r="A391" s="34"/>
      <c r="B391" s="35"/>
      <c r="C391" s="34"/>
      <c r="D391" s="150" t="s">
        <v>160</v>
      </c>
      <c r="E391" s="34"/>
      <c r="F391" s="151" t="s">
        <v>769</v>
      </c>
      <c r="G391" s="34"/>
      <c r="H391" s="34"/>
      <c r="I391" s="152"/>
      <c r="J391" s="34"/>
      <c r="K391" s="34"/>
      <c r="L391" s="35"/>
      <c r="M391" s="153"/>
      <c r="N391" s="154"/>
      <c r="O391" s="55"/>
      <c r="P391" s="55"/>
      <c r="Q391" s="55"/>
      <c r="R391" s="55"/>
      <c r="S391" s="55"/>
      <c r="T391" s="56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160</v>
      </c>
      <c r="AU391" s="19" t="s">
        <v>79</v>
      </c>
    </row>
    <row r="392" spans="1:65" s="12" customFormat="1" ht="22.9" customHeight="1">
      <c r="B392" s="123"/>
      <c r="D392" s="124" t="s">
        <v>68</v>
      </c>
      <c r="E392" s="134" t="s">
        <v>770</v>
      </c>
      <c r="F392" s="134" t="s">
        <v>771</v>
      </c>
      <c r="I392" s="126"/>
      <c r="J392" s="135">
        <f>BK392</f>
        <v>0</v>
      </c>
      <c r="L392" s="123"/>
      <c r="M392" s="128"/>
      <c r="N392" s="129"/>
      <c r="O392" s="129"/>
      <c r="P392" s="130">
        <f>SUM(P393:P401)</f>
        <v>0</v>
      </c>
      <c r="Q392" s="129"/>
      <c r="R392" s="130">
        <f>SUM(R393:R401)</f>
        <v>1.6356000000000001E-3</v>
      </c>
      <c r="S392" s="129"/>
      <c r="T392" s="131">
        <f>SUM(T393:T401)</f>
        <v>0</v>
      </c>
      <c r="AR392" s="124" t="s">
        <v>79</v>
      </c>
      <c r="AT392" s="132" t="s">
        <v>68</v>
      </c>
      <c r="AU392" s="132" t="s">
        <v>77</v>
      </c>
      <c r="AY392" s="124" t="s">
        <v>152</v>
      </c>
      <c r="BK392" s="133">
        <f>SUM(BK393:BK401)</f>
        <v>0</v>
      </c>
    </row>
    <row r="393" spans="1:65" s="2" customFormat="1" ht="24.2" customHeight="1">
      <c r="A393" s="34"/>
      <c r="B393" s="136"/>
      <c r="C393" s="137" t="s">
        <v>772</v>
      </c>
      <c r="D393" s="137" t="s">
        <v>155</v>
      </c>
      <c r="E393" s="138" t="s">
        <v>773</v>
      </c>
      <c r="F393" s="139" t="s">
        <v>774</v>
      </c>
      <c r="G393" s="140" t="s">
        <v>82</v>
      </c>
      <c r="H393" s="141">
        <v>3.48</v>
      </c>
      <c r="I393" s="142"/>
      <c r="J393" s="143">
        <f>ROUND(I393*H393,2)</f>
        <v>0</v>
      </c>
      <c r="K393" s="139"/>
      <c r="L393" s="35"/>
      <c r="M393" s="144" t="s">
        <v>3</v>
      </c>
      <c r="N393" s="145" t="s">
        <v>40</v>
      </c>
      <c r="O393" s="55"/>
      <c r="P393" s="146">
        <f>O393*H393</f>
        <v>0</v>
      </c>
      <c r="Q393" s="146">
        <v>6.0000000000000002E-5</v>
      </c>
      <c r="R393" s="146">
        <f>Q393*H393</f>
        <v>2.0880000000000001E-4</v>
      </c>
      <c r="S393" s="146">
        <v>0</v>
      </c>
      <c r="T393" s="147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48" t="s">
        <v>182</v>
      </c>
      <c r="AT393" s="148" t="s">
        <v>155</v>
      </c>
      <c r="AU393" s="148" t="s">
        <v>79</v>
      </c>
      <c r="AY393" s="19" t="s">
        <v>152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9" t="s">
        <v>77</v>
      </c>
      <c r="BK393" s="149">
        <f>ROUND(I393*H393,2)</f>
        <v>0</v>
      </c>
      <c r="BL393" s="19" t="s">
        <v>182</v>
      </c>
      <c r="BM393" s="148" t="s">
        <v>775</v>
      </c>
    </row>
    <row r="394" spans="1:65" s="2" customFormat="1">
      <c r="A394" s="34"/>
      <c r="B394" s="35"/>
      <c r="C394" s="34"/>
      <c r="D394" s="150" t="s">
        <v>160</v>
      </c>
      <c r="E394" s="34"/>
      <c r="F394" s="151" t="s">
        <v>776</v>
      </c>
      <c r="G394" s="34"/>
      <c r="H394" s="34"/>
      <c r="I394" s="152"/>
      <c r="J394" s="34"/>
      <c r="K394" s="34"/>
      <c r="L394" s="35"/>
      <c r="M394" s="153"/>
      <c r="N394" s="154"/>
      <c r="O394" s="55"/>
      <c r="P394" s="55"/>
      <c r="Q394" s="55"/>
      <c r="R394" s="55"/>
      <c r="S394" s="55"/>
      <c r="T394" s="5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9" t="s">
        <v>160</v>
      </c>
      <c r="AU394" s="19" t="s">
        <v>79</v>
      </c>
    </row>
    <row r="395" spans="1:65" s="2" customFormat="1" ht="37.9" customHeight="1">
      <c r="A395" s="34"/>
      <c r="B395" s="136"/>
      <c r="C395" s="137" t="s">
        <v>777</v>
      </c>
      <c r="D395" s="137" t="s">
        <v>155</v>
      </c>
      <c r="E395" s="138" t="s">
        <v>778</v>
      </c>
      <c r="F395" s="139" t="s">
        <v>779</v>
      </c>
      <c r="G395" s="140" t="s">
        <v>82</v>
      </c>
      <c r="H395" s="141">
        <v>3.48</v>
      </c>
      <c r="I395" s="142"/>
      <c r="J395" s="143">
        <f>ROUND(I395*H395,2)</f>
        <v>0</v>
      </c>
      <c r="K395" s="139"/>
      <c r="L395" s="35"/>
      <c r="M395" s="144" t="s">
        <v>3</v>
      </c>
      <c r="N395" s="145" t="s">
        <v>40</v>
      </c>
      <c r="O395" s="55"/>
      <c r="P395" s="146">
        <f>O395*H395</f>
        <v>0</v>
      </c>
      <c r="Q395" s="146">
        <v>6.9999999999999994E-5</v>
      </c>
      <c r="R395" s="146">
        <f>Q395*H395</f>
        <v>2.4359999999999999E-4</v>
      </c>
      <c r="S395" s="146">
        <v>0</v>
      </c>
      <c r="T395" s="147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48" t="s">
        <v>182</v>
      </c>
      <c r="AT395" s="148" t="s">
        <v>155</v>
      </c>
      <c r="AU395" s="148" t="s">
        <v>79</v>
      </c>
      <c r="AY395" s="19" t="s">
        <v>152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9" t="s">
        <v>77</v>
      </c>
      <c r="BK395" s="149">
        <f>ROUND(I395*H395,2)</f>
        <v>0</v>
      </c>
      <c r="BL395" s="19" t="s">
        <v>182</v>
      </c>
      <c r="BM395" s="148" t="s">
        <v>780</v>
      </c>
    </row>
    <row r="396" spans="1:65" s="2" customFormat="1">
      <c r="A396" s="34"/>
      <c r="B396" s="35"/>
      <c r="C396" s="34"/>
      <c r="D396" s="150" t="s">
        <v>160</v>
      </c>
      <c r="E396" s="34"/>
      <c r="F396" s="151" t="s">
        <v>781</v>
      </c>
      <c r="G396" s="34"/>
      <c r="H396" s="34"/>
      <c r="I396" s="152"/>
      <c r="J396" s="34"/>
      <c r="K396" s="34"/>
      <c r="L396" s="35"/>
      <c r="M396" s="153"/>
      <c r="N396" s="154"/>
      <c r="O396" s="55"/>
      <c r="P396" s="55"/>
      <c r="Q396" s="55"/>
      <c r="R396" s="55"/>
      <c r="S396" s="55"/>
      <c r="T396" s="56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9" t="s">
        <v>160</v>
      </c>
      <c r="AU396" s="19" t="s">
        <v>79</v>
      </c>
    </row>
    <row r="397" spans="1:65" s="13" customFormat="1">
      <c r="B397" s="155"/>
      <c r="D397" s="156" t="s">
        <v>162</v>
      </c>
      <c r="E397" s="157" t="s">
        <v>3</v>
      </c>
      <c r="F397" s="158" t="s">
        <v>782</v>
      </c>
      <c r="H397" s="159">
        <v>3.48</v>
      </c>
      <c r="I397" s="160"/>
      <c r="L397" s="155"/>
      <c r="M397" s="161"/>
      <c r="N397" s="162"/>
      <c r="O397" s="162"/>
      <c r="P397" s="162"/>
      <c r="Q397" s="162"/>
      <c r="R397" s="162"/>
      <c r="S397" s="162"/>
      <c r="T397" s="163"/>
      <c r="AT397" s="157" t="s">
        <v>162</v>
      </c>
      <c r="AU397" s="157" t="s">
        <v>79</v>
      </c>
      <c r="AV397" s="13" t="s">
        <v>79</v>
      </c>
      <c r="AW397" s="13" t="s">
        <v>31</v>
      </c>
      <c r="AX397" s="13" t="s">
        <v>77</v>
      </c>
      <c r="AY397" s="157" t="s">
        <v>152</v>
      </c>
    </row>
    <row r="398" spans="1:65" s="2" customFormat="1" ht="24.2" customHeight="1">
      <c r="A398" s="34"/>
      <c r="B398" s="136"/>
      <c r="C398" s="137" t="s">
        <v>783</v>
      </c>
      <c r="D398" s="137" t="s">
        <v>155</v>
      </c>
      <c r="E398" s="138" t="s">
        <v>784</v>
      </c>
      <c r="F398" s="139" t="s">
        <v>785</v>
      </c>
      <c r="G398" s="140" t="s">
        <v>82</v>
      </c>
      <c r="H398" s="141">
        <v>3.48</v>
      </c>
      <c r="I398" s="142"/>
      <c r="J398" s="143">
        <f>ROUND(I398*H398,2)</f>
        <v>0</v>
      </c>
      <c r="K398" s="139"/>
      <c r="L398" s="35"/>
      <c r="M398" s="144" t="s">
        <v>3</v>
      </c>
      <c r="N398" s="145" t="s">
        <v>40</v>
      </c>
      <c r="O398" s="55"/>
      <c r="P398" s="146">
        <f>O398*H398</f>
        <v>0</v>
      </c>
      <c r="Q398" s="146">
        <v>1.7000000000000001E-4</v>
      </c>
      <c r="R398" s="146">
        <f>Q398*H398</f>
        <v>5.9160000000000007E-4</v>
      </c>
      <c r="S398" s="146">
        <v>0</v>
      </c>
      <c r="T398" s="147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48" t="s">
        <v>182</v>
      </c>
      <c r="AT398" s="148" t="s">
        <v>155</v>
      </c>
      <c r="AU398" s="148" t="s">
        <v>79</v>
      </c>
      <c r="AY398" s="19" t="s">
        <v>152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9" t="s">
        <v>77</v>
      </c>
      <c r="BK398" s="149">
        <f>ROUND(I398*H398,2)</f>
        <v>0</v>
      </c>
      <c r="BL398" s="19" t="s">
        <v>182</v>
      </c>
      <c r="BM398" s="148" t="s">
        <v>786</v>
      </c>
    </row>
    <row r="399" spans="1:65" s="2" customFormat="1">
      <c r="A399" s="34"/>
      <c r="B399" s="35"/>
      <c r="C399" s="34"/>
      <c r="D399" s="150" t="s">
        <v>160</v>
      </c>
      <c r="E399" s="34"/>
      <c r="F399" s="151" t="s">
        <v>787</v>
      </c>
      <c r="G399" s="34"/>
      <c r="H399" s="34"/>
      <c r="I399" s="152"/>
      <c r="J399" s="34"/>
      <c r="K399" s="34"/>
      <c r="L399" s="35"/>
      <c r="M399" s="153"/>
      <c r="N399" s="154"/>
      <c r="O399" s="55"/>
      <c r="P399" s="55"/>
      <c r="Q399" s="55"/>
      <c r="R399" s="55"/>
      <c r="S399" s="55"/>
      <c r="T399" s="56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9" t="s">
        <v>160</v>
      </c>
      <c r="AU399" s="19" t="s">
        <v>79</v>
      </c>
    </row>
    <row r="400" spans="1:65" s="2" customFormat="1" ht="24.2" customHeight="1">
      <c r="A400" s="34"/>
      <c r="B400" s="136"/>
      <c r="C400" s="137" t="s">
        <v>788</v>
      </c>
      <c r="D400" s="137" t="s">
        <v>155</v>
      </c>
      <c r="E400" s="138" t="s">
        <v>789</v>
      </c>
      <c r="F400" s="139" t="s">
        <v>790</v>
      </c>
      <c r="G400" s="140" t="s">
        <v>82</v>
      </c>
      <c r="H400" s="141">
        <v>3.48</v>
      </c>
      <c r="I400" s="142"/>
      <c r="J400" s="143">
        <f>ROUND(I400*H400,2)</f>
        <v>0</v>
      </c>
      <c r="K400" s="139"/>
      <c r="L400" s="35"/>
      <c r="M400" s="144" t="s">
        <v>3</v>
      </c>
      <c r="N400" s="145" t="s">
        <v>40</v>
      </c>
      <c r="O400" s="55"/>
      <c r="P400" s="146">
        <f>O400*H400</f>
        <v>0</v>
      </c>
      <c r="Q400" s="146">
        <v>1.7000000000000001E-4</v>
      </c>
      <c r="R400" s="146">
        <f>Q400*H400</f>
        <v>5.9160000000000007E-4</v>
      </c>
      <c r="S400" s="146">
        <v>0</v>
      </c>
      <c r="T400" s="147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48" t="s">
        <v>182</v>
      </c>
      <c r="AT400" s="148" t="s">
        <v>155</v>
      </c>
      <c r="AU400" s="148" t="s">
        <v>79</v>
      </c>
      <c r="AY400" s="19" t="s">
        <v>152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9" t="s">
        <v>77</v>
      </c>
      <c r="BK400" s="149">
        <f>ROUND(I400*H400,2)</f>
        <v>0</v>
      </c>
      <c r="BL400" s="19" t="s">
        <v>182</v>
      </c>
      <c r="BM400" s="148" t="s">
        <v>791</v>
      </c>
    </row>
    <row r="401" spans="1:65" s="2" customFormat="1">
      <c r="A401" s="34"/>
      <c r="B401" s="35"/>
      <c r="C401" s="34"/>
      <c r="D401" s="150" t="s">
        <v>160</v>
      </c>
      <c r="E401" s="34"/>
      <c r="F401" s="151" t="s">
        <v>792</v>
      </c>
      <c r="G401" s="34"/>
      <c r="H401" s="34"/>
      <c r="I401" s="152"/>
      <c r="J401" s="34"/>
      <c r="K401" s="34"/>
      <c r="L401" s="35"/>
      <c r="M401" s="153"/>
      <c r="N401" s="154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160</v>
      </c>
      <c r="AU401" s="19" t="s">
        <v>79</v>
      </c>
    </row>
    <row r="402" spans="1:65" s="12" customFormat="1" ht="25.9" customHeight="1">
      <c r="B402" s="123"/>
      <c r="D402" s="124" t="s">
        <v>68</v>
      </c>
      <c r="E402" s="125" t="s">
        <v>436</v>
      </c>
      <c r="F402" s="125" t="s">
        <v>793</v>
      </c>
      <c r="I402" s="126"/>
      <c r="J402" s="127">
        <f>BK402</f>
        <v>0</v>
      </c>
      <c r="L402" s="123"/>
      <c r="M402" s="128"/>
      <c r="N402" s="129"/>
      <c r="O402" s="129"/>
      <c r="P402" s="130">
        <f>P403</f>
        <v>0</v>
      </c>
      <c r="Q402" s="129"/>
      <c r="R402" s="130">
        <f>R403</f>
        <v>8.7174999999999996E-3</v>
      </c>
      <c r="S402" s="129"/>
      <c r="T402" s="131">
        <f>T403</f>
        <v>0</v>
      </c>
      <c r="AR402" s="124" t="s">
        <v>84</v>
      </c>
      <c r="AT402" s="132" t="s">
        <v>68</v>
      </c>
      <c r="AU402" s="132" t="s">
        <v>69</v>
      </c>
      <c r="AY402" s="124" t="s">
        <v>152</v>
      </c>
      <c r="BK402" s="133">
        <f>BK403</f>
        <v>0</v>
      </c>
    </row>
    <row r="403" spans="1:65" s="12" customFormat="1" ht="22.9" customHeight="1">
      <c r="B403" s="123"/>
      <c r="D403" s="124" t="s">
        <v>68</v>
      </c>
      <c r="E403" s="134" t="s">
        <v>794</v>
      </c>
      <c r="F403" s="134" t="s">
        <v>795</v>
      </c>
      <c r="I403" s="126"/>
      <c r="J403" s="135">
        <f>BK403</f>
        <v>0</v>
      </c>
      <c r="L403" s="123"/>
      <c r="M403" s="128"/>
      <c r="N403" s="129"/>
      <c r="O403" s="129"/>
      <c r="P403" s="130">
        <f>P404+SUM(P405:P408)+P415+P420+P426+P436</f>
        <v>0</v>
      </c>
      <c r="Q403" s="129"/>
      <c r="R403" s="130">
        <f>R404+SUM(R405:R408)+R415+R420+R426+R436</f>
        <v>8.7174999999999996E-3</v>
      </c>
      <c r="S403" s="129"/>
      <c r="T403" s="131">
        <f>T404+SUM(T405:T408)+T415+T420+T426+T436</f>
        <v>0</v>
      </c>
      <c r="AR403" s="124" t="s">
        <v>84</v>
      </c>
      <c r="AT403" s="132" t="s">
        <v>68</v>
      </c>
      <c r="AU403" s="132" t="s">
        <v>77</v>
      </c>
      <c r="AY403" s="124" t="s">
        <v>152</v>
      </c>
      <c r="BK403" s="133">
        <f>BK404+SUM(BK405:BK408)+BK415+BK420+BK426+BK436</f>
        <v>0</v>
      </c>
    </row>
    <row r="404" spans="1:65" s="2" customFormat="1" ht="44.25" customHeight="1">
      <c r="A404" s="34"/>
      <c r="B404" s="136"/>
      <c r="C404" s="137" t="s">
        <v>796</v>
      </c>
      <c r="D404" s="137" t="s">
        <v>155</v>
      </c>
      <c r="E404" s="138" t="s">
        <v>797</v>
      </c>
      <c r="F404" s="139" t="s">
        <v>798</v>
      </c>
      <c r="G404" s="140" t="s">
        <v>176</v>
      </c>
      <c r="H404" s="141">
        <v>1</v>
      </c>
      <c r="I404" s="142"/>
      <c r="J404" s="143">
        <f>ROUND(I404*H404,2)</f>
        <v>0</v>
      </c>
      <c r="K404" s="139"/>
      <c r="L404" s="35"/>
      <c r="M404" s="144" t="s">
        <v>3</v>
      </c>
      <c r="N404" s="145" t="s">
        <v>40</v>
      </c>
      <c r="O404" s="55"/>
      <c r="P404" s="146">
        <f>O404*H404</f>
        <v>0</v>
      </c>
      <c r="Q404" s="146">
        <v>0</v>
      </c>
      <c r="R404" s="146">
        <f>Q404*H404</f>
        <v>0</v>
      </c>
      <c r="S404" s="146">
        <v>0</v>
      </c>
      <c r="T404" s="147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48" t="s">
        <v>182</v>
      </c>
      <c r="AT404" s="148" t="s">
        <v>155</v>
      </c>
      <c r="AU404" s="148" t="s">
        <v>79</v>
      </c>
      <c r="AY404" s="19" t="s">
        <v>152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19" t="s">
        <v>77</v>
      </c>
      <c r="BK404" s="149">
        <f>ROUND(I404*H404,2)</f>
        <v>0</v>
      </c>
      <c r="BL404" s="19" t="s">
        <v>182</v>
      </c>
      <c r="BM404" s="148" t="s">
        <v>799</v>
      </c>
    </row>
    <row r="405" spans="1:65" s="2" customFormat="1">
      <c r="A405" s="34"/>
      <c r="B405" s="35"/>
      <c r="C405" s="34"/>
      <c r="D405" s="150" t="s">
        <v>160</v>
      </c>
      <c r="E405" s="34"/>
      <c r="F405" s="151" t="s">
        <v>800</v>
      </c>
      <c r="G405" s="34"/>
      <c r="H405" s="34"/>
      <c r="I405" s="152"/>
      <c r="J405" s="34"/>
      <c r="K405" s="34"/>
      <c r="L405" s="35"/>
      <c r="M405" s="153"/>
      <c r="N405" s="154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9" t="s">
        <v>160</v>
      </c>
      <c r="AU405" s="19" t="s">
        <v>79</v>
      </c>
    </row>
    <row r="406" spans="1:65" s="2" customFormat="1" ht="49.15" customHeight="1">
      <c r="A406" s="34"/>
      <c r="B406" s="136"/>
      <c r="C406" s="137" t="s">
        <v>801</v>
      </c>
      <c r="D406" s="137" t="s">
        <v>155</v>
      </c>
      <c r="E406" s="138" t="s">
        <v>802</v>
      </c>
      <c r="F406" s="139" t="s">
        <v>803</v>
      </c>
      <c r="G406" s="140" t="s">
        <v>285</v>
      </c>
      <c r="H406" s="141">
        <v>0.01</v>
      </c>
      <c r="I406" s="142"/>
      <c r="J406" s="143">
        <f>ROUND(I406*H406,2)</f>
        <v>0</v>
      </c>
      <c r="K406" s="139"/>
      <c r="L406" s="35"/>
      <c r="M406" s="144" t="s">
        <v>3</v>
      </c>
      <c r="N406" s="145" t="s">
        <v>40</v>
      </c>
      <c r="O406" s="55"/>
      <c r="P406" s="146">
        <f>O406*H406</f>
        <v>0</v>
      </c>
      <c r="Q406" s="146">
        <v>0</v>
      </c>
      <c r="R406" s="146">
        <f>Q406*H406</f>
        <v>0</v>
      </c>
      <c r="S406" s="146">
        <v>0</v>
      </c>
      <c r="T406" s="147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48" t="s">
        <v>182</v>
      </c>
      <c r="AT406" s="148" t="s">
        <v>155</v>
      </c>
      <c r="AU406" s="148" t="s">
        <v>79</v>
      </c>
      <c r="AY406" s="19" t="s">
        <v>152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9" t="s">
        <v>77</v>
      </c>
      <c r="BK406" s="149">
        <f>ROUND(I406*H406,2)</f>
        <v>0</v>
      </c>
      <c r="BL406" s="19" t="s">
        <v>182</v>
      </c>
      <c r="BM406" s="148" t="s">
        <v>804</v>
      </c>
    </row>
    <row r="407" spans="1:65" s="2" customFormat="1">
      <c r="A407" s="34"/>
      <c r="B407" s="35"/>
      <c r="C407" s="34"/>
      <c r="D407" s="150" t="s">
        <v>160</v>
      </c>
      <c r="E407" s="34"/>
      <c r="F407" s="151" t="s">
        <v>805</v>
      </c>
      <c r="G407" s="34"/>
      <c r="H407" s="34"/>
      <c r="I407" s="152"/>
      <c r="J407" s="34"/>
      <c r="K407" s="34"/>
      <c r="L407" s="35"/>
      <c r="M407" s="153"/>
      <c r="N407" s="154"/>
      <c r="O407" s="55"/>
      <c r="P407" s="55"/>
      <c r="Q407" s="55"/>
      <c r="R407" s="55"/>
      <c r="S407" s="55"/>
      <c r="T407" s="56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9" t="s">
        <v>160</v>
      </c>
      <c r="AU407" s="19" t="s">
        <v>79</v>
      </c>
    </row>
    <row r="408" spans="1:65" s="12" customFormat="1" ht="20.85" customHeight="1">
      <c r="B408" s="123"/>
      <c r="D408" s="124" t="s">
        <v>68</v>
      </c>
      <c r="E408" s="134" t="s">
        <v>806</v>
      </c>
      <c r="F408" s="134" t="s">
        <v>807</v>
      </c>
      <c r="I408" s="126"/>
      <c r="J408" s="135">
        <f>BK408</f>
        <v>0</v>
      </c>
      <c r="L408" s="123"/>
      <c r="M408" s="128"/>
      <c r="N408" s="129"/>
      <c r="O408" s="129"/>
      <c r="P408" s="130">
        <f>SUM(P409:P414)</f>
        <v>0</v>
      </c>
      <c r="Q408" s="129"/>
      <c r="R408" s="130">
        <f>SUM(R409:R414)</f>
        <v>2.1000000000000001E-4</v>
      </c>
      <c r="S408" s="129"/>
      <c r="T408" s="131">
        <f>SUM(T409:T414)</f>
        <v>0</v>
      </c>
      <c r="AR408" s="124" t="s">
        <v>84</v>
      </c>
      <c r="AT408" s="132" t="s">
        <v>68</v>
      </c>
      <c r="AU408" s="132" t="s">
        <v>79</v>
      </c>
      <c r="AY408" s="124" t="s">
        <v>152</v>
      </c>
      <c r="BK408" s="133">
        <f>SUM(BK409:BK414)</f>
        <v>0</v>
      </c>
    </row>
    <row r="409" spans="1:65" s="2" customFormat="1" ht="55.5" customHeight="1">
      <c r="A409" s="34"/>
      <c r="B409" s="136"/>
      <c r="C409" s="137" t="s">
        <v>808</v>
      </c>
      <c r="D409" s="137" t="s">
        <v>155</v>
      </c>
      <c r="E409" s="138" t="s">
        <v>809</v>
      </c>
      <c r="F409" s="139" t="s">
        <v>810</v>
      </c>
      <c r="G409" s="140" t="s">
        <v>176</v>
      </c>
      <c r="H409" s="141">
        <v>1</v>
      </c>
      <c r="I409" s="142"/>
      <c r="J409" s="143">
        <f>ROUND(I409*H409,2)</f>
        <v>0</v>
      </c>
      <c r="K409" s="139"/>
      <c r="L409" s="35"/>
      <c r="M409" s="144" t="s">
        <v>3</v>
      </c>
      <c r="N409" s="145" t="s">
        <v>40</v>
      </c>
      <c r="O409" s="55"/>
      <c r="P409" s="146">
        <f>O409*H409</f>
        <v>0</v>
      </c>
      <c r="Q409" s="146">
        <v>0</v>
      </c>
      <c r="R409" s="146">
        <f>Q409*H409</f>
        <v>0</v>
      </c>
      <c r="S409" s="146">
        <v>0</v>
      </c>
      <c r="T409" s="147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48" t="s">
        <v>182</v>
      </c>
      <c r="AT409" s="148" t="s">
        <v>155</v>
      </c>
      <c r="AU409" s="148" t="s">
        <v>84</v>
      </c>
      <c r="AY409" s="19" t="s">
        <v>152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9" t="s">
        <v>77</v>
      </c>
      <c r="BK409" s="149">
        <f>ROUND(I409*H409,2)</f>
        <v>0</v>
      </c>
      <c r="BL409" s="19" t="s">
        <v>182</v>
      </c>
      <c r="BM409" s="148" t="s">
        <v>811</v>
      </c>
    </row>
    <row r="410" spans="1:65" s="2" customFormat="1">
      <c r="A410" s="34"/>
      <c r="B410" s="35"/>
      <c r="C410" s="34"/>
      <c r="D410" s="150" t="s">
        <v>160</v>
      </c>
      <c r="E410" s="34"/>
      <c r="F410" s="151" t="s">
        <v>812</v>
      </c>
      <c r="G410" s="34"/>
      <c r="H410" s="34"/>
      <c r="I410" s="152"/>
      <c r="J410" s="34"/>
      <c r="K410" s="34"/>
      <c r="L410" s="35"/>
      <c r="M410" s="153"/>
      <c r="N410" s="154"/>
      <c r="O410" s="55"/>
      <c r="P410" s="55"/>
      <c r="Q410" s="55"/>
      <c r="R410" s="55"/>
      <c r="S410" s="55"/>
      <c r="T410" s="56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9" t="s">
        <v>160</v>
      </c>
      <c r="AU410" s="19" t="s">
        <v>84</v>
      </c>
    </row>
    <row r="411" spans="1:65" s="2" customFormat="1" ht="24.2" customHeight="1">
      <c r="A411" s="34"/>
      <c r="B411" s="136"/>
      <c r="C411" s="179" t="s">
        <v>813</v>
      </c>
      <c r="D411" s="179" t="s">
        <v>436</v>
      </c>
      <c r="E411" s="180" t="s">
        <v>814</v>
      </c>
      <c r="F411" s="181" t="s">
        <v>815</v>
      </c>
      <c r="G411" s="182" t="s">
        <v>176</v>
      </c>
      <c r="H411" s="183">
        <v>1</v>
      </c>
      <c r="I411" s="184"/>
      <c r="J411" s="185">
        <f>ROUND(I411*H411,2)</f>
        <v>0</v>
      </c>
      <c r="K411" s="181"/>
      <c r="L411" s="186"/>
      <c r="M411" s="187" t="s">
        <v>3</v>
      </c>
      <c r="N411" s="188" t="s">
        <v>40</v>
      </c>
      <c r="O411" s="55"/>
      <c r="P411" s="146">
        <f>O411*H411</f>
        <v>0</v>
      </c>
      <c r="Q411" s="146">
        <v>9.0000000000000006E-5</v>
      </c>
      <c r="R411" s="146">
        <f>Q411*H411</f>
        <v>9.0000000000000006E-5</v>
      </c>
      <c r="S411" s="146">
        <v>0</v>
      </c>
      <c r="T411" s="147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48" t="s">
        <v>346</v>
      </c>
      <c r="AT411" s="148" t="s">
        <v>436</v>
      </c>
      <c r="AU411" s="148" t="s">
        <v>84</v>
      </c>
      <c r="AY411" s="19" t="s">
        <v>152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9" t="s">
        <v>77</v>
      </c>
      <c r="BK411" s="149">
        <f>ROUND(I411*H411,2)</f>
        <v>0</v>
      </c>
      <c r="BL411" s="19" t="s">
        <v>182</v>
      </c>
      <c r="BM411" s="148" t="s">
        <v>816</v>
      </c>
    </row>
    <row r="412" spans="1:65" s="2" customFormat="1" ht="21.75" customHeight="1">
      <c r="A412" s="34"/>
      <c r="B412" s="136"/>
      <c r="C412" s="137" t="s">
        <v>817</v>
      </c>
      <c r="D412" s="137" t="s">
        <v>155</v>
      </c>
      <c r="E412" s="138" t="s">
        <v>818</v>
      </c>
      <c r="F412" s="139" t="s">
        <v>819</v>
      </c>
      <c r="G412" s="140" t="s">
        <v>176</v>
      </c>
      <c r="H412" s="141">
        <v>3</v>
      </c>
      <c r="I412" s="142"/>
      <c r="J412" s="143">
        <f>ROUND(I412*H412,2)</f>
        <v>0</v>
      </c>
      <c r="K412" s="139"/>
      <c r="L412" s="35"/>
      <c r="M412" s="144" t="s">
        <v>3</v>
      </c>
      <c r="N412" s="145" t="s">
        <v>40</v>
      </c>
      <c r="O412" s="55"/>
      <c r="P412" s="146">
        <f>O412*H412</f>
        <v>0</v>
      </c>
      <c r="Q412" s="146">
        <v>0</v>
      </c>
      <c r="R412" s="146">
        <f>Q412*H412</f>
        <v>0</v>
      </c>
      <c r="S412" s="146">
        <v>0</v>
      </c>
      <c r="T412" s="147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48" t="s">
        <v>182</v>
      </c>
      <c r="AT412" s="148" t="s">
        <v>155</v>
      </c>
      <c r="AU412" s="148" t="s">
        <v>84</v>
      </c>
      <c r="AY412" s="19" t="s">
        <v>152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9" t="s">
        <v>77</v>
      </c>
      <c r="BK412" s="149">
        <f>ROUND(I412*H412,2)</f>
        <v>0</v>
      </c>
      <c r="BL412" s="19" t="s">
        <v>182</v>
      </c>
      <c r="BM412" s="148" t="s">
        <v>820</v>
      </c>
    </row>
    <row r="413" spans="1:65" s="2" customFormat="1">
      <c r="A413" s="34"/>
      <c r="B413" s="35"/>
      <c r="C413" s="34"/>
      <c r="D413" s="150" t="s">
        <v>160</v>
      </c>
      <c r="E413" s="34"/>
      <c r="F413" s="151" t="s">
        <v>821</v>
      </c>
      <c r="G413" s="34"/>
      <c r="H413" s="34"/>
      <c r="I413" s="152"/>
      <c r="J413" s="34"/>
      <c r="K413" s="34"/>
      <c r="L413" s="35"/>
      <c r="M413" s="153"/>
      <c r="N413" s="154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9" t="s">
        <v>160</v>
      </c>
      <c r="AU413" s="19" t="s">
        <v>84</v>
      </c>
    </row>
    <row r="414" spans="1:65" s="2" customFormat="1" ht="21.75" customHeight="1">
      <c r="A414" s="34"/>
      <c r="B414" s="136"/>
      <c r="C414" s="179" t="s">
        <v>822</v>
      </c>
      <c r="D414" s="179" t="s">
        <v>436</v>
      </c>
      <c r="E414" s="180" t="s">
        <v>823</v>
      </c>
      <c r="F414" s="181" t="s">
        <v>824</v>
      </c>
      <c r="G414" s="182" t="s">
        <v>176</v>
      </c>
      <c r="H414" s="183">
        <v>3</v>
      </c>
      <c r="I414" s="184"/>
      <c r="J414" s="185">
        <f>ROUND(I414*H414,2)</f>
        <v>0</v>
      </c>
      <c r="K414" s="181"/>
      <c r="L414" s="186"/>
      <c r="M414" s="187" t="s">
        <v>3</v>
      </c>
      <c r="N414" s="188" t="s">
        <v>40</v>
      </c>
      <c r="O414" s="55"/>
      <c r="P414" s="146">
        <f>O414*H414</f>
        <v>0</v>
      </c>
      <c r="Q414" s="146">
        <v>4.0000000000000003E-5</v>
      </c>
      <c r="R414" s="146">
        <f>Q414*H414</f>
        <v>1.2000000000000002E-4</v>
      </c>
      <c r="S414" s="146">
        <v>0</v>
      </c>
      <c r="T414" s="147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48" t="s">
        <v>346</v>
      </c>
      <c r="AT414" s="148" t="s">
        <v>436</v>
      </c>
      <c r="AU414" s="148" t="s">
        <v>84</v>
      </c>
      <c r="AY414" s="19" t="s">
        <v>152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9" t="s">
        <v>77</v>
      </c>
      <c r="BK414" s="149">
        <f>ROUND(I414*H414,2)</f>
        <v>0</v>
      </c>
      <c r="BL414" s="19" t="s">
        <v>182</v>
      </c>
      <c r="BM414" s="148" t="s">
        <v>825</v>
      </c>
    </row>
    <row r="415" spans="1:65" s="12" customFormat="1" ht="20.85" customHeight="1">
      <c r="B415" s="123"/>
      <c r="D415" s="124" t="s">
        <v>68</v>
      </c>
      <c r="E415" s="134" t="s">
        <v>826</v>
      </c>
      <c r="F415" s="134" t="s">
        <v>827</v>
      </c>
      <c r="I415" s="126"/>
      <c r="J415" s="135">
        <f>BK415</f>
        <v>0</v>
      </c>
      <c r="L415" s="123"/>
      <c r="M415" s="128"/>
      <c r="N415" s="129"/>
      <c r="O415" s="129"/>
      <c r="P415" s="130">
        <f>SUM(P416:P419)</f>
        <v>0</v>
      </c>
      <c r="Q415" s="129"/>
      <c r="R415" s="130">
        <f>SUM(R416:R419)</f>
        <v>7.0000000000000007E-5</v>
      </c>
      <c r="S415" s="129"/>
      <c r="T415" s="131">
        <f>SUM(T416:T419)</f>
        <v>0</v>
      </c>
      <c r="AR415" s="124" t="s">
        <v>84</v>
      </c>
      <c r="AT415" s="132" t="s">
        <v>68</v>
      </c>
      <c r="AU415" s="132" t="s">
        <v>79</v>
      </c>
      <c r="AY415" s="124" t="s">
        <v>152</v>
      </c>
      <c r="BK415" s="133">
        <f>SUM(BK416:BK419)</f>
        <v>0</v>
      </c>
    </row>
    <row r="416" spans="1:65" s="2" customFormat="1" ht="24.2" customHeight="1">
      <c r="A416" s="34"/>
      <c r="B416" s="136"/>
      <c r="C416" s="137" t="s">
        <v>828</v>
      </c>
      <c r="D416" s="137" t="s">
        <v>155</v>
      </c>
      <c r="E416" s="138" t="s">
        <v>829</v>
      </c>
      <c r="F416" s="139" t="s">
        <v>830</v>
      </c>
      <c r="G416" s="140" t="s">
        <v>176</v>
      </c>
      <c r="H416" s="141">
        <v>1</v>
      </c>
      <c r="I416" s="142"/>
      <c r="J416" s="143">
        <f>ROUND(I416*H416,2)</f>
        <v>0</v>
      </c>
      <c r="K416" s="139"/>
      <c r="L416" s="35"/>
      <c r="M416" s="144" t="s">
        <v>3</v>
      </c>
      <c r="N416" s="145" t="s">
        <v>40</v>
      </c>
      <c r="O416" s="55"/>
      <c r="P416" s="146">
        <f>O416*H416</f>
        <v>0</v>
      </c>
      <c r="Q416" s="146">
        <v>0</v>
      </c>
      <c r="R416" s="146">
        <f>Q416*H416</f>
        <v>0</v>
      </c>
      <c r="S416" s="146">
        <v>0</v>
      </c>
      <c r="T416" s="147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48" t="s">
        <v>182</v>
      </c>
      <c r="AT416" s="148" t="s">
        <v>155</v>
      </c>
      <c r="AU416" s="148" t="s">
        <v>84</v>
      </c>
      <c r="AY416" s="19" t="s">
        <v>152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9" t="s">
        <v>77</v>
      </c>
      <c r="BK416" s="149">
        <f>ROUND(I416*H416,2)</f>
        <v>0</v>
      </c>
      <c r="BL416" s="19" t="s">
        <v>182</v>
      </c>
      <c r="BM416" s="148" t="s">
        <v>831</v>
      </c>
    </row>
    <row r="417" spans="1:65" s="2" customFormat="1">
      <c r="A417" s="34"/>
      <c r="B417" s="35"/>
      <c r="C417" s="34"/>
      <c r="D417" s="150" t="s">
        <v>160</v>
      </c>
      <c r="E417" s="34"/>
      <c r="F417" s="151" t="s">
        <v>832</v>
      </c>
      <c r="G417" s="34"/>
      <c r="H417" s="34"/>
      <c r="I417" s="152"/>
      <c r="J417" s="34"/>
      <c r="K417" s="34"/>
      <c r="L417" s="35"/>
      <c r="M417" s="153"/>
      <c r="N417" s="154"/>
      <c r="O417" s="55"/>
      <c r="P417" s="55"/>
      <c r="Q417" s="55"/>
      <c r="R417" s="55"/>
      <c r="S417" s="55"/>
      <c r="T417" s="56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9" t="s">
        <v>160</v>
      </c>
      <c r="AU417" s="19" t="s">
        <v>84</v>
      </c>
    </row>
    <row r="418" spans="1:65" s="2" customFormat="1" ht="16.5" customHeight="1">
      <c r="A418" s="34"/>
      <c r="B418" s="136"/>
      <c r="C418" s="179" t="s">
        <v>833</v>
      </c>
      <c r="D418" s="179" t="s">
        <v>436</v>
      </c>
      <c r="E418" s="180" t="s">
        <v>834</v>
      </c>
      <c r="F418" s="181" t="s">
        <v>835</v>
      </c>
      <c r="G418" s="182" t="s">
        <v>176</v>
      </c>
      <c r="H418" s="183">
        <v>1</v>
      </c>
      <c r="I418" s="184"/>
      <c r="J418" s="185">
        <f>ROUND(I418*H418,2)</f>
        <v>0</v>
      </c>
      <c r="K418" s="181"/>
      <c r="L418" s="186"/>
      <c r="M418" s="187" t="s">
        <v>3</v>
      </c>
      <c r="N418" s="188" t="s">
        <v>40</v>
      </c>
      <c r="O418" s="55"/>
      <c r="P418" s="146">
        <f>O418*H418</f>
        <v>0</v>
      </c>
      <c r="Q418" s="146">
        <v>1.0000000000000001E-5</v>
      </c>
      <c r="R418" s="146">
        <f>Q418*H418</f>
        <v>1.0000000000000001E-5</v>
      </c>
      <c r="S418" s="146">
        <v>0</v>
      </c>
      <c r="T418" s="147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48" t="s">
        <v>346</v>
      </c>
      <c r="AT418" s="148" t="s">
        <v>436</v>
      </c>
      <c r="AU418" s="148" t="s">
        <v>84</v>
      </c>
      <c r="AY418" s="19" t="s">
        <v>152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9" t="s">
        <v>77</v>
      </c>
      <c r="BK418" s="149">
        <f>ROUND(I418*H418,2)</f>
        <v>0</v>
      </c>
      <c r="BL418" s="19" t="s">
        <v>182</v>
      </c>
      <c r="BM418" s="148" t="s">
        <v>836</v>
      </c>
    </row>
    <row r="419" spans="1:65" s="2" customFormat="1" ht="24.2" customHeight="1">
      <c r="A419" s="34"/>
      <c r="B419" s="136"/>
      <c r="C419" s="179" t="s">
        <v>837</v>
      </c>
      <c r="D419" s="179" t="s">
        <v>436</v>
      </c>
      <c r="E419" s="180" t="s">
        <v>838</v>
      </c>
      <c r="F419" s="181" t="s">
        <v>839</v>
      </c>
      <c r="G419" s="182" t="s">
        <v>176</v>
      </c>
      <c r="H419" s="183">
        <v>1</v>
      </c>
      <c r="I419" s="184"/>
      <c r="J419" s="185">
        <f>ROUND(I419*H419,2)</f>
        <v>0</v>
      </c>
      <c r="K419" s="181"/>
      <c r="L419" s="186"/>
      <c r="M419" s="187" t="s">
        <v>3</v>
      </c>
      <c r="N419" s="188" t="s">
        <v>40</v>
      </c>
      <c r="O419" s="55"/>
      <c r="P419" s="146">
        <f>O419*H419</f>
        <v>0</v>
      </c>
      <c r="Q419" s="146">
        <v>6.0000000000000002E-5</v>
      </c>
      <c r="R419" s="146">
        <f>Q419*H419</f>
        <v>6.0000000000000002E-5</v>
      </c>
      <c r="S419" s="146">
        <v>0</v>
      </c>
      <c r="T419" s="147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48" t="s">
        <v>346</v>
      </c>
      <c r="AT419" s="148" t="s">
        <v>436</v>
      </c>
      <c r="AU419" s="148" t="s">
        <v>84</v>
      </c>
      <c r="AY419" s="19" t="s">
        <v>152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9" t="s">
        <v>77</v>
      </c>
      <c r="BK419" s="149">
        <f>ROUND(I419*H419,2)</f>
        <v>0</v>
      </c>
      <c r="BL419" s="19" t="s">
        <v>182</v>
      </c>
      <c r="BM419" s="148" t="s">
        <v>840</v>
      </c>
    </row>
    <row r="420" spans="1:65" s="12" customFormat="1" ht="20.85" customHeight="1">
      <c r="B420" s="123"/>
      <c r="D420" s="124" t="s">
        <v>68</v>
      </c>
      <c r="E420" s="134" t="s">
        <v>841</v>
      </c>
      <c r="F420" s="134" t="s">
        <v>842</v>
      </c>
      <c r="I420" s="126"/>
      <c r="J420" s="135">
        <f>BK420</f>
        <v>0</v>
      </c>
      <c r="L420" s="123"/>
      <c r="M420" s="128"/>
      <c r="N420" s="129"/>
      <c r="O420" s="129"/>
      <c r="P420" s="130">
        <f>SUM(P421:P425)</f>
        <v>0</v>
      </c>
      <c r="Q420" s="129"/>
      <c r="R420" s="130">
        <f>SUM(R421:R425)</f>
        <v>1.6000000000000001E-4</v>
      </c>
      <c r="S420" s="129"/>
      <c r="T420" s="131">
        <f>SUM(T421:T425)</f>
        <v>0</v>
      </c>
      <c r="AR420" s="124" t="s">
        <v>84</v>
      </c>
      <c r="AT420" s="132" t="s">
        <v>68</v>
      </c>
      <c r="AU420" s="132" t="s">
        <v>79</v>
      </c>
      <c r="AY420" s="124" t="s">
        <v>152</v>
      </c>
      <c r="BK420" s="133">
        <f>SUM(BK421:BK425)</f>
        <v>0</v>
      </c>
    </row>
    <row r="421" spans="1:65" s="2" customFormat="1" ht="24.2" customHeight="1">
      <c r="A421" s="34"/>
      <c r="B421" s="136"/>
      <c r="C421" s="137" t="s">
        <v>843</v>
      </c>
      <c r="D421" s="137" t="s">
        <v>155</v>
      </c>
      <c r="E421" s="138" t="s">
        <v>844</v>
      </c>
      <c r="F421" s="139" t="s">
        <v>845</v>
      </c>
      <c r="G421" s="140" t="s">
        <v>176</v>
      </c>
      <c r="H421" s="141">
        <v>2</v>
      </c>
      <c r="I421" s="142"/>
      <c r="J421" s="143">
        <f>ROUND(I421*H421,2)</f>
        <v>0</v>
      </c>
      <c r="K421" s="139"/>
      <c r="L421" s="35"/>
      <c r="M421" s="144" t="s">
        <v>3</v>
      </c>
      <c r="N421" s="145" t="s">
        <v>40</v>
      </c>
      <c r="O421" s="55"/>
      <c r="P421" s="146">
        <f>O421*H421</f>
        <v>0</v>
      </c>
      <c r="Q421" s="146">
        <v>0</v>
      </c>
      <c r="R421" s="146">
        <f>Q421*H421</f>
        <v>0</v>
      </c>
      <c r="S421" s="146">
        <v>0</v>
      </c>
      <c r="T421" s="147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48" t="s">
        <v>182</v>
      </c>
      <c r="AT421" s="148" t="s">
        <v>155</v>
      </c>
      <c r="AU421" s="148" t="s">
        <v>84</v>
      </c>
      <c r="AY421" s="19" t="s">
        <v>152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9" t="s">
        <v>77</v>
      </c>
      <c r="BK421" s="149">
        <f>ROUND(I421*H421,2)</f>
        <v>0</v>
      </c>
      <c r="BL421" s="19" t="s">
        <v>182</v>
      </c>
      <c r="BM421" s="148" t="s">
        <v>846</v>
      </c>
    </row>
    <row r="422" spans="1:65" s="2" customFormat="1">
      <c r="A422" s="34"/>
      <c r="B422" s="35"/>
      <c r="C422" s="34"/>
      <c r="D422" s="150" t="s">
        <v>160</v>
      </c>
      <c r="E422" s="34"/>
      <c r="F422" s="151" t="s">
        <v>847</v>
      </c>
      <c r="G422" s="34"/>
      <c r="H422" s="34"/>
      <c r="I422" s="152"/>
      <c r="J422" s="34"/>
      <c r="K422" s="34"/>
      <c r="L422" s="35"/>
      <c r="M422" s="153"/>
      <c r="N422" s="154"/>
      <c r="O422" s="55"/>
      <c r="P422" s="55"/>
      <c r="Q422" s="55"/>
      <c r="R422" s="55"/>
      <c r="S422" s="55"/>
      <c r="T422" s="56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9" t="s">
        <v>160</v>
      </c>
      <c r="AU422" s="19" t="s">
        <v>84</v>
      </c>
    </row>
    <row r="423" spans="1:65" s="2" customFormat="1" ht="24.2" customHeight="1">
      <c r="A423" s="34"/>
      <c r="B423" s="136"/>
      <c r="C423" s="179" t="s">
        <v>848</v>
      </c>
      <c r="D423" s="179" t="s">
        <v>436</v>
      </c>
      <c r="E423" s="180" t="s">
        <v>849</v>
      </c>
      <c r="F423" s="181" t="s">
        <v>850</v>
      </c>
      <c r="G423" s="182" t="s">
        <v>176</v>
      </c>
      <c r="H423" s="183">
        <v>2</v>
      </c>
      <c r="I423" s="184"/>
      <c r="J423" s="185">
        <f>ROUND(I423*H423,2)</f>
        <v>0</v>
      </c>
      <c r="K423" s="181"/>
      <c r="L423" s="186"/>
      <c r="M423" s="187" t="s">
        <v>3</v>
      </c>
      <c r="N423" s="188" t="s">
        <v>40</v>
      </c>
      <c r="O423" s="55"/>
      <c r="P423" s="146">
        <f>O423*H423</f>
        <v>0</v>
      </c>
      <c r="Q423" s="146">
        <v>4.0000000000000003E-5</v>
      </c>
      <c r="R423" s="146">
        <f>Q423*H423</f>
        <v>8.0000000000000007E-5</v>
      </c>
      <c r="S423" s="146">
        <v>0</v>
      </c>
      <c r="T423" s="147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48" t="s">
        <v>346</v>
      </c>
      <c r="AT423" s="148" t="s">
        <v>436</v>
      </c>
      <c r="AU423" s="148" t="s">
        <v>84</v>
      </c>
      <c r="AY423" s="19" t="s">
        <v>152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9" t="s">
        <v>77</v>
      </c>
      <c r="BK423" s="149">
        <f>ROUND(I423*H423,2)</f>
        <v>0</v>
      </c>
      <c r="BL423" s="19" t="s">
        <v>182</v>
      </c>
      <c r="BM423" s="148" t="s">
        <v>851</v>
      </c>
    </row>
    <row r="424" spans="1:65" s="2" customFormat="1" ht="16.5" customHeight="1">
      <c r="A424" s="34"/>
      <c r="B424" s="136"/>
      <c r="C424" s="179" t="s">
        <v>852</v>
      </c>
      <c r="D424" s="179" t="s">
        <v>436</v>
      </c>
      <c r="E424" s="180" t="s">
        <v>853</v>
      </c>
      <c r="F424" s="181" t="s">
        <v>854</v>
      </c>
      <c r="G424" s="182" t="s">
        <v>176</v>
      </c>
      <c r="H424" s="183">
        <v>2</v>
      </c>
      <c r="I424" s="184"/>
      <c r="J424" s="185">
        <f>ROUND(I424*H424,2)</f>
        <v>0</v>
      </c>
      <c r="K424" s="181"/>
      <c r="L424" s="186"/>
      <c r="M424" s="187" t="s">
        <v>3</v>
      </c>
      <c r="N424" s="188" t="s">
        <v>40</v>
      </c>
      <c r="O424" s="55"/>
      <c r="P424" s="146">
        <f>O424*H424</f>
        <v>0</v>
      </c>
      <c r="Q424" s="146">
        <v>3.0000000000000001E-5</v>
      </c>
      <c r="R424" s="146">
        <f>Q424*H424</f>
        <v>6.0000000000000002E-5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346</v>
      </c>
      <c r="AT424" s="148" t="s">
        <v>436</v>
      </c>
      <c r="AU424" s="148" t="s">
        <v>84</v>
      </c>
      <c r="AY424" s="19" t="s">
        <v>152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77</v>
      </c>
      <c r="BK424" s="149">
        <f>ROUND(I424*H424,2)</f>
        <v>0</v>
      </c>
      <c r="BL424" s="19" t="s">
        <v>182</v>
      </c>
      <c r="BM424" s="148" t="s">
        <v>855</v>
      </c>
    </row>
    <row r="425" spans="1:65" s="2" customFormat="1" ht="16.5" customHeight="1">
      <c r="A425" s="34"/>
      <c r="B425" s="136"/>
      <c r="C425" s="179" t="s">
        <v>856</v>
      </c>
      <c r="D425" s="179" t="s">
        <v>436</v>
      </c>
      <c r="E425" s="180" t="s">
        <v>857</v>
      </c>
      <c r="F425" s="181" t="s">
        <v>835</v>
      </c>
      <c r="G425" s="182" t="s">
        <v>176</v>
      </c>
      <c r="H425" s="183">
        <v>2</v>
      </c>
      <c r="I425" s="184"/>
      <c r="J425" s="185">
        <f>ROUND(I425*H425,2)</f>
        <v>0</v>
      </c>
      <c r="K425" s="181"/>
      <c r="L425" s="186"/>
      <c r="M425" s="187" t="s">
        <v>3</v>
      </c>
      <c r="N425" s="188" t="s">
        <v>40</v>
      </c>
      <c r="O425" s="55"/>
      <c r="P425" s="146">
        <f>O425*H425</f>
        <v>0</v>
      </c>
      <c r="Q425" s="146">
        <v>1.0000000000000001E-5</v>
      </c>
      <c r="R425" s="146">
        <f>Q425*H425</f>
        <v>2.0000000000000002E-5</v>
      </c>
      <c r="S425" s="146">
        <v>0</v>
      </c>
      <c r="T425" s="147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48" t="s">
        <v>346</v>
      </c>
      <c r="AT425" s="148" t="s">
        <v>436</v>
      </c>
      <c r="AU425" s="148" t="s">
        <v>84</v>
      </c>
      <c r="AY425" s="19" t="s">
        <v>152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9" t="s">
        <v>77</v>
      </c>
      <c r="BK425" s="149">
        <f>ROUND(I425*H425,2)</f>
        <v>0</v>
      </c>
      <c r="BL425" s="19" t="s">
        <v>182</v>
      </c>
      <c r="BM425" s="148" t="s">
        <v>858</v>
      </c>
    </row>
    <row r="426" spans="1:65" s="12" customFormat="1" ht="20.85" customHeight="1">
      <c r="B426" s="123"/>
      <c r="D426" s="124" t="s">
        <v>68</v>
      </c>
      <c r="E426" s="134" t="s">
        <v>859</v>
      </c>
      <c r="F426" s="134" t="s">
        <v>860</v>
      </c>
      <c r="I426" s="126"/>
      <c r="J426" s="135">
        <f>BK426</f>
        <v>0</v>
      </c>
      <c r="L426" s="123"/>
      <c r="M426" s="128"/>
      <c r="N426" s="129"/>
      <c r="O426" s="129"/>
      <c r="P426" s="130">
        <f>SUM(P427:P435)</f>
        <v>0</v>
      </c>
      <c r="Q426" s="129"/>
      <c r="R426" s="130">
        <f>SUM(R427:R435)</f>
        <v>2.3575000000000002E-3</v>
      </c>
      <c r="S426" s="129"/>
      <c r="T426" s="131">
        <f>SUM(T427:T435)</f>
        <v>0</v>
      </c>
      <c r="AR426" s="124" t="s">
        <v>84</v>
      </c>
      <c r="AT426" s="132" t="s">
        <v>68</v>
      </c>
      <c r="AU426" s="132" t="s">
        <v>79</v>
      </c>
      <c r="AY426" s="124" t="s">
        <v>152</v>
      </c>
      <c r="BK426" s="133">
        <f>SUM(BK427:BK435)</f>
        <v>0</v>
      </c>
    </row>
    <row r="427" spans="1:65" s="2" customFormat="1" ht="37.9" customHeight="1">
      <c r="A427" s="34"/>
      <c r="B427" s="136"/>
      <c r="C427" s="137" t="s">
        <v>861</v>
      </c>
      <c r="D427" s="137" t="s">
        <v>155</v>
      </c>
      <c r="E427" s="138" t="s">
        <v>862</v>
      </c>
      <c r="F427" s="139" t="s">
        <v>863</v>
      </c>
      <c r="G427" s="140" t="s">
        <v>204</v>
      </c>
      <c r="H427" s="141">
        <v>10</v>
      </c>
      <c r="I427" s="142"/>
      <c r="J427" s="143">
        <f>ROUND(I427*H427,2)</f>
        <v>0</v>
      </c>
      <c r="K427" s="139"/>
      <c r="L427" s="35"/>
      <c r="M427" s="144" t="s">
        <v>3</v>
      </c>
      <c r="N427" s="145" t="s">
        <v>40</v>
      </c>
      <c r="O427" s="55"/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48" t="s">
        <v>182</v>
      </c>
      <c r="AT427" s="148" t="s">
        <v>155</v>
      </c>
      <c r="AU427" s="148" t="s">
        <v>84</v>
      </c>
      <c r="AY427" s="19" t="s">
        <v>152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9" t="s">
        <v>77</v>
      </c>
      <c r="BK427" s="149">
        <f>ROUND(I427*H427,2)</f>
        <v>0</v>
      </c>
      <c r="BL427" s="19" t="s">
        <v>182</v>
      </c>
      <c r="BM427" s="148" t="s">
        <v>864</v>
      </c>
    </row>
    <row r="428" spans="1:65" s="2" customFormat="1">
      <c r="A428" s="34"/>
      <c r="B428" s="35"/>
      <c r="C428" s="34"/>
      <c r="D428" s="150" t="s">
        <v>160</v>
      </c>
      <c r="E428" s="34"/>
      <c r="F428" s="151" t="s">
        <v>865</v>
      </c>
      <c r="G428" s="34"/>
      <c r="H428" s="34"/>
      <c r="I428" s="152"/>
      <c r="J428" s="34"/>
      <c r="K428" s="34"/>
      <c r="L428" s="35"/>
      <c r="M428" s="153"/>
      <c r="N428" s="154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160</v>
      </c>
      <c r="AU428" s="19" t="s">
        <v>84</v>
      </c>
    </row>
    <row r="429" spans="1:65" s="2" customFormat="1" ht="24.2" customHeight="1">
      <c r="A429" s="34"/>
      <c r="B429" s="136"/>
      <c r="C429" s="179" t="s">
        <v>866</v>
      </c>
      <c r="D429" s="179" t="s">
        <v>436</v>
      </c>
      <c r="E429" s="180" t="s">
        <v>867</v>
      </c>
      <c r="F429" s="181" t="s">
        <v>868</v>
      </c>
      <c r="G429" s="182" t="s">
        <v>204</v>
      </c>
      <c r="H429" s="183">
        <v>11.5</v>
      </c>
      <c r="I429" s="184"/>
      <c r="J429" s="185">
        <f>ROUND(I429*H429,2)</f>
        <v>0</v>
      </c>
      <c r="K429" s="181"/>
      <c r="L429" s="186"/>
      <c r="M429" s="187" t="s">
        <v>3</v>
      </c>
      <c r="N429" s="188" t="s">
        <v>40</v>
      </c>
      <c r="O429" s="55"/>
      <c r="P429" s="146">
        <f>O429*H429</f>
        <v>0</v>
      </c>
      <c r="Q429" s="146">
        <v>1.2E-4</v>
      </c>
      <c r="R429" s="146">
        <f>Q429*H429</f>
        <v>1.3799999999999999E-3</v>
      </c>
      <c r="S429" s="146">
        <v>0</v>
      </c>
      <c r="T429" s="147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48" t="s">
        <v>346</v>
      </c>
      <c r="AT429" s="148" t="s">
        <v>436</v>
      </c>
      <c r="AU429" s="148" t="s">
        <v>84</v>
      </c>
      <c r="AY429" s="19" t="s">
        <v>152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9" t="s">
        <v>77</v>
      </c>
      <c r="BK429" s="149">
        <f>ROUND(I429*H429,2)</f>
        <v>0</v>
      </c>
      <c r="BL429" s="19" t="s">
        <v>182</v>
      </c>
      <c r="BM429" s="148" t="s">
        <v>869</v>
      </c>
    </row>
    <row r="430" spans="1:65" s="13" customFormat="1">
      <c r="B430" s="155"/>
      <c r="D430" s="156" t="s">
        <v>162</v>
      </c>
      <c r="F430" s="158" t="s">
        <v>870</v>
      </c>
      <c r="H430" s="159">
        <v>11.5</v>
      </c>
      <c r="I430" s="160"/>
      <c r="L430" s="155"/>
      <c r="M430" s="161"/>
      <c r="N430" s="162"/>
      <c r="O430" s="162"/>
      <c r="P430" s="162"/>
      <c r="Q430" s="162"/>
      <c r="R430" s="162"/>
      <c r="S430" s="162"/>
      <c r="T430" s="163"/>
      <c r="AT430" s="157" t="s">
        <v>162</v>
      </c>
      <c r="AU430" s="157" t="s">
        <v>84</v>
      </c>
      <c r="AV430" s="13" t="s">
        <v>79</v>
      </c>
      <c r="AW430" s="13" t="s">
        <v>4</v>
      </c>
      <c r="AX430" s="13" t="s">
        <v>77</v>
      </c>
      <c r="AY430" s="157" t="s">
        <v>152</v>
      </c>
    </row>
    <row r="431" spans="1:65" s="2" customFormat="1" ht="37.9" customHeight="1">
      <c r="A431" s="34"/>
      <c r="B431" s="136"/>
      <c r="C431" s="137" t="s">
        <v>871</v>
      </c>
      <c r="D431" s="137" t="s">
        <v>155</v>
      </c>
      <c r="E431" s="138" t="s">
        <v>872</v>
      </c>
      <c r="F431" s="139" t="s">
        <v>873</v>
      </c>
      <c r="G431" s="140" t="s">
        <v>204</v>
      </c>
      <c r="H431" s="141">
        <v>5</v>
      </c>
      <c r="I431" s="142"/>
      <c r="J431" s="143">
        <f>ROUND(I431*H431,2)</f>
        <v>0</v>
      </c>
      <c r="K431" s="139"/>
      <c r="L431" s="35"/>
      <c r="M431" s="144" t="s">
        <v>3</v>
      </c>
      <c r="N431" s="145" t="s">
        <v>40</v>
      </c>
      <c r="O431" s="55"/>
      <c r="P431" s="146">
        <f>O431*H431</f>
        <v>0</v>
      </c>
      <c r="Q431" s="146">
        <v>0</v>
      </c>
      <c r="R431" s="146">
        <f>Q431*H431</f>
        <v>0</v>
      </c>
      <c r="S431" s="146">
        <v>0</v>
      </c>
      <c r="T431" s="147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48" t="s">
        <v>182</v>
      </c>
      <c r="AT431" s="148" t="s">
        <v>155</v>
      </c>
      <c r="AU431" s="148" t="s">
        <v>84</v>
      </c>
      <c r="AY431" s="19" t="s">
        <v>152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9" t="s">
        <v>77</v>
      </c>
      <c r="BK431" s="149">
        <f>ROUND(I431*H431,2)</f>
        <v>0</v>
      </c>
      <c r="BL431" s="19" t="s">
        <v>182</v>
      </c>
      <c r="BM431" s="148" t="s">
        <v>874</v>
      </c>
    </row>
    <row r="432" spans="1:65" s="2" customFormat="1">
      <c r="A432" s="34"/>
      <c r="B432" s="35"/>
      <c r="C432" s="34"/>
      <c r="D432" s="150" t="s">
        <v>160</v>
      </c>
      <c r="E432" s="34"/>
      <c r="F432" s="151" t="s">
        <v>875</v>
      </c>
      <c r="G432" s="34"/>
      <c r="H432" s="34"/>
      <c r="I432" s="152"/>
      <c r="J432" s="34"/>
      <c r="K432" s="34"/>
      <c r="L432" s="35"/>
      <c r="M432" s="153"/>
      <c r="N432" s="154"/>
      <c r="O432" s="55"/>
      <c r="P432" s="55"/>
      <c r="Q432" s="55"/>
      <c r="R432" s="55"/>
      <c r="S432" s="55"/>
      <c r="T432" s="56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9" t="s">
        <v>160</v>
      </c>
      <c r="AU432" s="19" t="s">
        <v>84</v>
      </c>
    </row>
    <row r="433" spans="1:65" s="2" customFormat="1" ht="24.2" customHeight="1">
      <c r="A433" s="34"/>
      <c r="B433" s="136"/>
      <c r="C433" s="179" t="s">
        <v>876</v>
      </c>
      <c r="D433" s="179" t="s">
        <v>436</v>
      </c>
      <c r="E433" s="180" t="s">
        <v>877</v>
      </c>
      <c r="F433" s="181" t="s">
        <v>878</v>
      </c>
      <c r="G433" s="182" t="s">
        <v>204</v>
      </c>
      <c r="H433" s="183">
        <v>5.75</v>
      </c>
      <c r="I433" s="184"/>
      <c r="J433" s="185">
        <f>ROUND(I433*H433,2)</f>
        <v>0</v>
      </c>
      <c r="K433" s="181"/>
      <c r="L433" s="186"/>
      <c r="M433" s="187" t="s">
        <v>3</v>
      </c>
      <c r="N433" s="188" t="s">
        <v>40</v>
      </c>
      <c r="O433" s="55"/>
      <c r="P433" s="146">
        <f>O433*H433</f>
        <v>0</v>
      </c>
      <c r="Q433" s="146">
        <v>1.7000000000000001E-4</v>
      </c>
      <c r="R433" s="146">
        <f>Q433*H433</f>
        <v>9.7750000000000007E-4</v>
      </c>
      <c r="S433" s="146">
        <v>0</v>
      </c>
      <c r="T433" s="147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48" t="s">
        <v>346</v>
      </c>
      <c r="AT433" s="148" t="s">
        <v>436</v>
      </c>
      <c r="AU433" s="148" t="s">
        <v>84</v>
      </c>
      <c r="AY433" s="19" t="s">
        <v>152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9" t="s">
        <v>77</v>
      </c>
      <c r="BK433" s="149">
        <f>ROUND(I433*H433,2)</f>
        <v>0</v>
      </c>
      <c r="BL433" s="19" t="s">
        <v>182</v>
      </c>
      <c r="BM433" s="148" t="s">
        <v>879</v>
      </c>
    </row>
    <row r="434" spans="1:65" s="13" customFormat="1">
      <c r="B434" s="155"/>
      <c r="D434" s="156" t="s">
        <v>162</v>
      </c>
      <c r="F434" s="158" t="s">
        <v>880</v>
      </c>
      <c r="H434" s="159">
        <v>5.75</v>
      </c>
      <c r="I434" s="160"/>
      <c r="L434" s="155"/>
      <c r="M434" s="161"/>
      <c r="N434" s="162"/>
      <c r="O434" s="162"/>
      <c r="P434" s="162"/>
      <c r="Q434" s="162"/>
      <c r="R434" s="162"/>
      <c r="S434" s="162"/>
      <c r="T434" s="163"/>
      <c r="AT434" s="157" t="s">
        <v>162</v>
      </c>
      <c r="AU434" s="157" t="s">
        <v>84</v>
      </c>
      <c r="AV434" s="13" t="s">
        <v>79</v>
      </c>
      <c r="AW434" s="13" t="s">
        <v>4</v>
      </c>
      <c r="AX434" s="13" t="s">
        <v>77</v>
      </c>
      <c r="AY434" s="157" t="s">
        <v>152</v>
      </c>
    </row>
    <row r="435" spans="1:65" s="2" customFormat="1" ht="16.5" customHeight="1">
      <c r="A435" s="34"/>
      <c r="B435" s="136"/>
      <c r="C435" s="137" t="s">
        <v>881</v>
      </c>
      <c r="D435" s="137" t="s">
        <v>155</v>
      </c>
      <c r="E435" s="138" t="s">
        <v>882</v>
      </c>
      <c r="F435" s="139" t="s">
        <v>883</v>
      </c>
      <c r="G435" s="140" t="s">
        <v>496</v>
      </c>
      <c r="H435" s="141">
        <v>1</v>
      </c>
      <c r="I435" s="142"/>
      <c r="J435" s="143">
        <f>ROUND(I435*H435,2)</f>
        <v>0</v>
      </c>
      <c r="K435" s="139" t="s">
        <v>375</v>
      </c>
      <c r="L435" s="35"/>
      <c r="M435" s="144" t="s">
        <v>3</v>
      </c>
      <c r="N435" s="145" t="s">
        <v>40</v>
      </c>
      <c r="O435" s="55"/>
      <c r="P435" s="146">
        <f>O435*H435</f>
        <v>0</v>
      </c>
      <c r="Q435" s="146">
        <v>0</v>
      </c>
      <c r="R435" s="146">
        <f>Q435*H435</f>
        <v>0</v>
      </c>
      <c r="S435" s="146">
        <v>0</v>
      </c>
      <c r="T435" s="147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48" t="s">
        <v>182</v>
      </c>
      <c r="AT435" s="148" t="s">
        <v>155</v>
      </c>
      <c r="AU435" s="148" t="s">
        <v>84</v>
      </c>
      <c r="AY435" s="19" t="s">
        <v>152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9" t="s">
        <v>77</v>
      </c>
      <c r="BK435" s="149">
        <f>ROUND(I435*H435,2)</f>
        <v>0</v>
      </c>
      <c r="BL435" s="19" t="s">
        <v>182</v>
      </c>
      <c r="BM435" s="148" t="s">
        <v>884</v>
      </c>
    </row>
    <row r="436" spans="1:65" s="12" customFormat="1" ht="20.85" customHeight="1">
      <c r="B436" s="123"/>
      <c r="D436" s="124" t="s">
        <v>68</v>
      </c>
      <c r="E436" s="134" t="s">
        <v>885</v>
      </c>
      <c r="F436" s="134" t="s">
        <v>886</v>
      </c>
      <c r="I436" s="126"/>
      <c r="J436" s="135">
        <f>BK436</f>
        <v>0</v>
      </c>
      <c r="L436" s="123"/>
      <c r="M436" s="128"/>
      <c r="N436" s="129"/>
      <c r="O436" s="129"/>
      <c r="P436" s="130">
        <f>SUM(P437:P446)</f>
        <v>0</v>
      </c>
      <c r="Q436" s="129"/>
      <c r="R436" s="130">
        <f>SUM(R437:R446)</f>
        <v>5.9199999999999999E-3</v>
      </c>
      <c r="S436" s="129"/>
      <c r="T436" s="131">
        <f>SUM(T437:T446)</f>
        <v>0</v>
      </c>
      <c r="AR436" s="124" t="s">
        <v>84</v>
      </c>
      <c r="AT436" s="132" t="s">
        <v>68</v>
      </c>
      <c r="AU436" s="132" t="s">
        <v>79</v>
      </c>
      <c r="AY436" s="124" t="s">
        <v>152</v>
      </c>
      <c r="BK436" s="133">
        <f>SUM(BK437:BK446)</f>
        <v>0</v>
      </c>
    </row>
    <row r="437" spans="1:65" s="2" customFormat="1" ht="33" customHeight="1">
      <c r="A437" s="34"/>
      <c r="B437" s="136"/>
      <c r="C437" s="137" t="s">
        <v>887</v>
      </c>
      <c r="D437" s="137" t="s">
        <v>155</v>
      </c>
      <c r="E437" s="138" t="s">
        <v>888</v>
      </c>
      <c r="F437" s="139" t="s">
        <v>889</v>
      </c>
      <c r="G437" s="140" t="s">
        <v>176</v>
      </c>
      <c r="H437" s="141">
        <v>1</v>
      </c>
      <c r="I437" s="142"/>
      <c r="J437" s="143">
        <f>ROUND(I437*H437,2)</f>
        <v>0</v>
      </c>
      <c r="K437" s="139"/>
      <c r="L437" s="35"/>
      <c r="M437" s="144" t="s">
        <v>3</v>
      </c>
      <c r="N437" s="145" t="s">
        <v>40</v>
      </c>
      <c r="O437" s="55"/>
      <c r="P437" s="146">
        <f>O437*H437</f>
        <v>0</v>
      </c>
      <c r="Q437" s="146">
        <v>0</v>
      </c>
      <c r="R437" s="146">
        <f>Q437*H437</f>
        <v>0</v>
      </c>
      <c r="S437" s="146">
        <v>0</v>
      </c>
      <c r="T437" s="147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48" t="s">
        <v>182</v>
      </c>
      <c r="AT437" s="148" t="s">
        <v>155</v>
      </c>
      <c r="AU437" s="148" t="s">
        <v>84</v>
      </c>
      <c r="AY437" s="19" t="s">
        <v>152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9" t="s">
        <v>77</v>
      </c>
      <c r="BK437" s="149">
        <f>ROUND(I437*H437,2)</f>
        <v>0</v>
      </c>
      <c r="BL437" s="19" t="s">
        <v>182</v>
      </c>
      <c r="BM437" s="148" t="s">
        <v>890</v>
      </c>
    </row>
    <row r="438" spans="1:65" s="2" customFormat="1">
      <c r="A438" s="34"/>
      <c r="B438" s="35"/>
      <c r="C438" s="34"/>
      <c r="D438" s="150" t="s">
        <v>160</v>
      </c>
      <c r="E438" s="34"/>
      <c r="F438" s="151" t="s">
        <v>891</v>
      </c>
      <c r="G438" s="34"/>
      <c r="H438" s="34"/>
      <c r="I438" s="152"/>
      <c r="J438" s="34"/>
      <c r="K438" s="34"/>
      <c r="L438" s="35"/>
      <c r="M438" s="153"/>
      <c r="N438" s="154"/>
      <c r="O438" s="55"/>
      <c r="P438" s="55"/>
      <c r="Q438" s="55"/>
      <c r="R438" s="55"/>
      <c r="S438" s="55"/>
      <c r="T438" s="56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9" t="s">
        <v>160</v>
      </c>
      <c r="AU438" s="19" t="s">
        <v>84</v>
      </c>
    </row>
    <row r="439" spans="1:65" s="2" customFormat="1" ht="24.2" customHeight="1">
      <c r="A439" s="34"/>
      <c r="B439" s="136"/>
      <c r="C439" s="179" t="s">
        <v>892</v>
      </c>
      <c r="D439" s="179" t="s">
        <v>436</v>
      </c>
      <c r="E439" s="180" t="s">
        <v>893</v>
      </c>
      <c r="F439" s="181" t="s">
        <v>894</v>
      </c>
      <c r="G439" s="182" t="s">
        <v>176</v>
      </c>
      <c r="H439" s="183">
        <v>1</v>
      </c>
      <c r="I439" s="184"/>
      <c r="J439" s="185">
        <f>ROUND(I439*H439,2)</f>
        <v>0</v>
      </c>
      <c r="K439" s="181"/>
      <c r="L439" s="186"/>
      <c r="M439" s="187" t="s">
        <v>3</v>
      </c>
      <c r="N439" s="188" t="s">
        <v>40</v>
      </c>
      <c r="O439" s="55"/>
      <c r="P439" s="146">
        <f>O439*H439</f>
        <v>0</v>
      </c>
      <c r="Q439" s="146">
        <v>2.0000000000000002E-5</v>
      </c>
      <c r="R439" s="146">
        <f>Q439*H439</f>
        <v>2.0000000000000002E-5</v>
      </c>
      <c r="S439" s="146">
        <v>0</v>
      </c>
      <c r="T439" s="14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48" t="s">
        <v>346</v>
      </c>
      <c r="AT439" s="148" t="s">
        <v>436</v>
      </c>
      <c r="AU439" s="148" t="s">
        <v>84</v>
      </c>
      <c r="AY439" s="19" t="s">
        <v>152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9" t="s">
        <v>77</v>
      </c>
      <c r="BK439" s="149">
        <f>ROUND(I439*H439,2)</f>
        <v>0</v>
      </c>
      <c r="BL439" s="19" t="s">
        <v>182</v>
      </c>
      <c r="BM439" s="148" t="s">
        <v>895</v>
      </c>
    </row>
    <row r="440" spans="1:65" s="2" customFormat="1" ht="16.5" customHeight="1">
      <c r="A440" s="34"/>
      <c r="B440" s="136"/>
      <c r="C440" s="179" t="s">
        <v>896</v>
      </c>
      <c r="D440" s="179" t="s">
        <v>436</v>
      </c>
      <c r="E440" s="180" t="s">
        <v>897</v>
      </c>
      <c r="F440" s="181" t="s">
        <v>898</v>
      </c>
      <c r="G440" s="182" t="s">
        <v>176</v>
      </c>
      <c r="H440" s="183">
        <v>1</v>
      </c>
      <c r="I440" s="184"/>
      <c r="J440" s="185">
        <f>ROUND(I440*H440,2)</f>
        <v>0</v>
      </c>
      <c r="K440" s="181"/>
      <c r="L440" s="186"/>
      <c r="M440" s="187" t="s">
        <v>3</v>
      </c>
      <c r="N440" s="188" t="s">
        <v>40</v>
      </c>
      <c r="O440" s="55"/>
      <c r="P440" s="146">
        <f>O440*H440</f>
        <v>0</v>
      </c>
      <c r="Q440" s="146">
        <v>5.0000000000000002E-5</v>
      </c>
      <c r="R440" s="146">
        <f>Q440*H440</f>
        <v>5.0000000000000002E-5</v>
      </c>
      <c r="S440" s="146">
        <v>0</v>
      </c>
      <c r="T440" s="147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48" t="s">
        <v>346</v>
      </c>
      <c r="AT440" s="148" t="s">
        <v>436</v>
      </c>
      <c r="AU440" s="148" t="s">
        <v>84</v>
      </c>
      <c r="AY440" s="19" t="s">
        <v>152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9" t="s">
        <v>77</v>
      </c>
      <c r="BK440" s="149">
        <f>ROUND(I440*H440,2)</f>
        <v>0</v>
      </c>
      <c r="BL440" s="19" t="s">
        <v>182</v>
      </c>
      <c r="BM440" s="148" t="s">
        <v>899</v>
      </c>
    </row>
    <row r="441" spans="1:65" s="2" customFormat="1" ht="49.15" customHeight="1">
      <c r="A441" s="34"/>
      <c r="B441" s="136"/>
      <c r="C441" s="137" t="s">
        <v>900</v>
      </c>
      <c r="D441" s="137" t="s">
        <v>155</v>
      </c>
      <c r="E441" s="138" t="s">
        <v>901</v>
      </c>
      <c r="F441" s="139" t="s">
        <v>902</v>
      </c>
      <c r="G441" s="140" t="s">
        <v>176</v>
      </c>
      <c r="H441" s="141">
        <v>1</v>
      </c>
      <c r="I441" s="142"/>
      <c r="J441" s="143">
        <f>ROUND(I441*H441,2)</f>
        <v>0</v>
      </c>
      <c r="K441" s="139"/>
      <c r="L441" s="35"/>
      <c r="M441" s="144" t="s">
        <v>3</v>
      </c>
      <c r="N441" s="145" t="s">
        <v>40</v>
      </c>
      <c r="O441" s="55"/>
      <c r="P441" s="146">
        <f>O441*H441</f>
        <v>0</v>
      </c>
      <c r="Q441" s="146">
        <v>0</v>
      </c>
      <c r="R441" s="146">
        <f>Q441*H441</f>
        <v>0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182</v>
      </c>
      <c r="AT441" s="148" t="s">
        <v>155</v>
      </c>
      <c r="AU441" s="148" t="s">
        <v>84</v>
      </c>
      <c r="AY441" s="19" t="s">
        <v>152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182</v>
      </c>
      <c r="BM441" s="148" t="s">
        <v>903</v>
      </c>
    </row>
    <row r="442" spans="1:65" s="2" customFormat="1">
      <c r="A442" s="34"/>
      <c r="B442" s="35"/>
      <c r="C442" s="34"/>
      <c r="D442" s="150" t="s">
        <v>160</v>
      </c>
      <c r="E442" s="34"/>
      <c r="F442" s="151" t="s">
        <v>904</v>
      </c>
      <c r="G442" s="34"/>
      <c r="H442" s="34"/>
      <c r="I442" s="152"/>
      <c r="J442" s="34"/>
      <c r="K442" s="34"/>
      <c r="L442" s="35"/>
      <c r="M442" s="153"/>
      <c r="N442" s="154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160</v>
      </c>
      <c r="AU442" s="19" t="s">
        <v>84</v>
      </c>
    </row>
    <row r="443" spans="1:65" s="2" customFormat="1" ht="33" customHeight="1">
      <c r="A443" s="34"/>
      <c r="B443" s="136"/>
      <c r="C443" s="179" t="s">
        <v>905</v>
      </c>
      <c r="D443" s="179" t="s">
        <v>436</v>
      </c>
      <c r="E443" s="180" t="s">
        <v>906</v>
      </c>
      <c r="F443" s="181" t="s">
        <v>907</v>
      </c>
      <c r="G443" s="182" t="s">
        <v>176</v>
      </c>
      <c r="H443" s="183">
        <v>1</v>
      </c>
      <c r="I443" s="184"/>
      <c r="J443" s="185">
        <f>ROUND(I443*H443,2)</f>
        <v>0</v>
      </c>
      <c r="K443" s="181"/>
      <c r="L443" s="186"/>
      <c r="M443" s="187" t="s">
        <v>3</v>
      </c>
      <c r="N443" s="188" t="s">
        <v>40</v>
      </c>
      <c r="O443" s="55"/>
      <c r="P443" s="146">
        <f>O443*H443</f>
        <v>0</v>
      </c>
      <c r="Q443" s="146">
        <v>7.5000000000000002E-4</v>
      </c>
      <c r="R443" s="146">
        <f>Q443*H443</f>
        <v>7.5000000000000002E-4</v>
      </c>
      <c r="S443" s="146">
        <v>0</v>
      </c>
      <c r="T443" s="147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48" t="s">
        <v>346</v>
      </c>
      <c r="AT443" s="148" t="s">
        <v>436</v>
      </c>
      <c r="AU443" s="148" t="s">
        <v>84</v>
      </c>
      <c r="AY443" s="19" t="s">
        <v>152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9" t="s">
        <v>77</v>
      </c>
      <c r="BK443" s="149">
        <f>ROUND(I443*H443,2)</f>
        <v>0</v>
      </c>
      <c r="BL443" s="19" t="s">
        <v>182</v>
      </c>
      <c r="BM443" s="148" t="s">
        <v>908</v>
      </c>
    </row>
    <row r="444" spans="1:65" s="2" customFormat="1" ht="55.5" customHeight="1">
      <c r="A444" s="34"/>
      <c r="B444" s="136"/>
      <c r="C444" s="137" t="s">
        <v>909</v>
      </c>
      <c r="D444" s="137" t="s">
        <v>155</v>
      </c>
      <c r="E444" s="138" t="s">
        <v>910</v>
      </c>
      <c r="F444" s="139" t="s">
        <v>911</v>
      </c>
      <c r="G444" s="140" t="s">
        <v>176</v>
      </c>
      <c r="H444" s="141">
        <v>2</v>
      </c>
      <c r="I444" s="142"/>
      <c r="J444" s="143">
        <f>ROUND(I444*H444,2)</f>
        <v>0</v>
      </c>
      <c r="K444" s="139"/>
      <c r="L444" s="35"/>
      <c r="M444" s="144" t="s">
        <v>3</v>
      </c>
      <c r="N444" s="145" t="s">
        <v>40</v>
      </c>
      <c r="O444" s="55"/>
      <c r="P444" s="146">
        <f>O444*H444</f>
        <v>0</v>
      </c>
      <c r="Q444" s="146">
        <v>0</v>
      </c>
      <c r="R444" s="146">
        <f>Q444*H444</f>
        <v>0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182</v>
      </c>
      <c r="AT444" s="148" t="s">
        <v>155</v>
      </c>
      <c r="AU444" s="148" t="s">
        <v>84</v>
      </c>
      <c r="AY444" s="19" t="s">
        <v>152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182</v>
      </c>
      <c r="BM444" s="148" t="s">
        <v>912</v>
      </c>
    </row>
    <row r="445" spans="1:65" s="2" customFormat="1">
      <c r="A445" s="34"/>
      <c r="B445" s="35"/>
      <c r="C445" s="34"/>
      <c r="D445" s="150" t="s">
        <v>160</v>
      </c>
      <c r="E445" s="34"/>
      <c r="F445" s="151" t="s">
        <v>913</v>
      </c>
      <c r="G445" s="34"/>
      <c r="H445" s="34"/>
      <c r="I445" s="152"/>
      <c r="J445" s="34"/>
      <c r="K445" s="34"/>
      <c r="L445" s="35"/>
      <c r="M445" s="153"/>
      <c r="N445" s="154"/>
      <c r="O445" s="55"/>
      <c r="P445" s="55"/>
      <c r="Q445" s="55"/>
      <c r="R445" s="55"/>
      <c r="S445" s="55"/>
      <c r="T445" s="56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9" t="s">
        <v>160</v>
      </c>
      <c r="AU445" s="19" t="s">
        <v>84</v>
      </c>
    </row>
    <row r="446" spans="1:65" s="2" customFormat="1" ht="33" customHeight="1">
      <c r="A446" s="34"/>
      <c r="B446" s="136"/>
      <c r="C446" s="179" t="s">
        <v>914</v>
      </c>
      <c r="D446" s="179" t="s">
        <v>436</v>
      </c>
      <c r="E446" s="180" t="s">
        <v>915</v>
      </c>
      <c r="F446" s="181" t="s">
        <v>916</v>
      </c>
      <c r="G446" s="182" t="s">
        <v>176</v>
      </c>
      <c r="H446" s="183">
        <v>2</v>
      </c>
      <c r="I446" s="184"/>
      <c r="J446" s="185">
        <f>ROUND(I446*H446,2)</f>
        <v>0</v>
      </c>
      <c r="K446" s="181"/>
      <c r="L446" s="186"/>
      <c r="M446" s="187" t="s">
        <v>3</v>
      </c>
      <c r="N446" s="188" t="s">
        <v>40</v>
      </c>
      <c r="O446" s="55"/>
      <c r="P446" s="146">
        <f>O446*H446</f>
        <v>0</v>
      </c>
      <c r="Q446" s="146">
        <v>2.5500000000000002E-3</v>
      </c>
      <c r="R446" s="146">
        <f>Q446*H446</f>
        <v>5.1000000000000004E-3</v>
      </c>
      <c r="S446" s="146">
        <v>0</v>
      </c>
      <c r="T446" s="147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48" t="s">
        <v>346</v>
      </c>
      <c r="AT446" s="148" t="s">
        <v>436</v>
      </c>
      <c r="AU446" s="148" t="s">
        <v>84</v>
      </c>
      <c r="AY446" s="19" t="s">
        <v>152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9" t="s">
        <v>77</v>
      </c>
      <c r="BK446" s="149">
        <f>ROUND(I446*H446,2)</f>
        <v>0</v>
      </c>
      <c r="BL446" s="19" t="s">
        <v>182</v>
      </c>
      <c r="BM446" s="148" t="s">
        <v>917</v>
      </c>
    </row>
    <row r="447" spans="1:65" s="12" customFormat="1" ht="25.9" customHeight="1">
      <c r="B447" s="123"/>
      <c r="D447" s="124" t="s">
        <v>68</v>
      </c>
      <c r="E447" s="125" t="s">
        <v>918</v>
      </c>
      <c r="F447" s="125" t="s">
        <v>919</v>
      </c>
      <c r="I447" s="126"/>
      <c r="J447" s="127">
        <f>BK447</f>
        <v>0</v>
      </c>
      <c r="L447" s="123"/>
      <c r="M447" s="128"/>
      <c r="N447" s="129"/>
      <c r="O447" s="129"/>
      <c r="P447" s="130">
        <f>SUM(P448:P450)</f>
        <v>0</v>
      </c>
      <c r="Q447" s="129"/>
      <c r="R447" s="130">
        <f>SUM(R448:R450)</f>
        <v>0</v>
      </c>
      <c r="S447" s="129"/>
      <c r="T447" s="131">
        <f>SUM(T448:T450)</f>
        <v>0</v>
      </c>
      <c r="AR447" s="124" t="s">
        <v>179</v>
      </c>
      <c r="AT447" s="132" t="s">
        <v>68</v>
      </c>
      <c r="AU447" s="132" t="s">
        <v>69</v>
      </c>
      <c r="AY447" s="124" t="s">
        <v>152</v>
      </c>
      <c r="BK447" s="133">
        <f>SUM(BK448:BK450)</f>
        <v>0</v>
      </c>
    </row>
    <row r="448" spans="1:65" s="2" customFormat="1" ht="16.5" customHeight="1">
      <c r="A448" s="34"/>
      <c r="B448" s="136"/>
      <c r="C448" s="137" t="s">
        <v>920</v>
      </c>
      <c r="D448" s="137" t="s">
        <v>155</v>
      </c>
      <c r="E448" s="138" t="s">
        <v>921</v>
      </c>
      <c r="F448" s="139" t="s">
        <v>922</v>
      </c>
      <c r="G448" s="140" t="s">
        <v>496</v>
      </c>
      <c r="H448" s="141">
        <v>1</v>
      </c>
      <c r="I448" s="142"/>
      <c r="J448" s="143">
        <f>ROUND(I448*H448,2)</f>
        <v>0</v>
      </c>
      <c r="K448" s="139" t="s">
        <v>375</v>
      </c>
      <c r="L448" s="35"/>
      <c r="M448" s="144" t="s">
        <v>3</v>
      </c>
      <c r="N448" s="145" t="s">
        <v>40</v>
      </c>
      <c r="O448" s="55"/>
      <c r="P448" s="146">
        <f>O448*H448</f>
        <v>0</v>
      </c>
      <c r="Q448" s="146">
        <v>0</v>
      </c>
      <c r="R448" s="146">
        <f>Q448*H448</f>
        <v>0</v>
      </c>
      <c r="S448" s="146">
        <v>0</v>
      </c>
      <c r="T448" s="147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48" t="s">
        <v>158</v>
      </c>
      <c r="AT448" s="148" t="s">
        <v>155</v>
      </c>
      <c r="AU448" s="148" t="s">
        <v>77</v>
      </c>
      <c r="AY448" s="19" t="s">
        <v>152</v>
      </c>
      <c r="BE448" s="149">
        <f>IF(N448="základní",J448,0)</f>
        <v>0</v>
      </c>
      <c r="BF448" s="149">
        <f>IF(N448="snížená",J448,0)</f>
        <v>0</v>
      </c>
      <c r="BG448" s="149">
        <f>IF(N448="zákl. přenesená",J448,0)</f>
        <v>0</v>
      </c>
      <c r="BH448" s="149">
        <f>IF(N448="sníž. přenesená",J448,0)</f>
        <v>0</v>
      </c>
      <c r="BI448" s="149">
        <f>IF(N448="nulová",J448,0)</f>
        <v>0</v>
      </c>
      <c r="BJ448" s="19" t="s">
        <v>77</v>
      </c>
      <c r="BK448" s="149">
        <f>ROUND(I448*H448,2)</f>
        <v>0</v>
      </c>
      <c r="BL448" s="19" t="s">
        <v>158</v>
      </c>
      <c r="BM448" s="148" t="s">
        <v>923</v>
      </c>
    </row>
    <row r="449" spans="1:65" s="2" customFormat="1" ht="37.9" customHeight="1">
      <c r="A449" s="34"/>
      <c r="B449" s="136"/>
      <c r="C449" s="137" t="s">
        <v>924</v>
      </c>
      <c r="D449" s="137" t="s">
        <v>155</v>
      </c>
      <c r="E449" s="138" t="s">
        <v>925</v>
      </c>
      <c r="F449" s="139" t="s">
        <v>926</v>
      </c>
      <c r="G449" s="140" t="s">
        <v>496</v>
      </c>
      <c r="H449" s="141">
        <v>1</v>
      </c>
      <c r="I449" s="142"/>
      <c r="J449" s="143">
        <f>ROUND(I449*H449,2)</f>
        <v>0</v>
      </c>
      <c r="K449" s="139" t="s">
        <v>375</v>
      </c>
      <c r="L449" s="35"/>
      <c r="M449" s="144" t="s">
        <v>3</v>
      </c>
      <c r="N449" s="145" t="s">
        <v>40</v>
      </c>
      <c r="O449" s="55"/>
      <c r="P449" s="146">
        <f>O449*H449</f>
        <v>0</v>
      </c>
      <c r="Q449" s="146">
        <v>0</v>
      </c>
      <c r="R449" s="146">
        <f>Q449*H449</f>
        <v>0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158</v>
      </c>
      <c r="AT449" s="148" t="s">
        <v>155</v>
      </c>
      <c r="AU449" s="148" t="s">
        <v>77</v>
      </c>
      <c r="AY449" s="19" t="s">
        <v>152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77</v>
      </c>
      <c r="BK449" s="149">
        <f>ROUND(I449*H449,2)</f>
        <v>0</v>
      </c>
      <c r="BL449" s="19" t="s">
        <v>158</v>
      </c>
      <c r="BM449" s="148" t="s">
        <v>927</v>
      </c>
    </row>
    <row r="450" spans="1:65" s="2" customFormat="1" ht="24.2" customHeight="1">
      <c r="A450" s="34"/>
      <c r="B450" s="136"/>
      <c r="C450" s="137" t="s">
        <v>928</v>
      </c>
      <c r="D450" s="137" t="s">
        <v>155</v>
      </c>
      <c r="E450" s="138" t="s">
        <v>929</v>
      </c>
      <c r="F450" s="139" t="s">
        <v>930</v>
      </c>
      <c r="G450" s="140" t="s">
        <v>496</v>
      </c>
      <c r="H450" s="141">
        <v>1</v>
      </c>
      <c r="I450" s="142"/>
      <c r="J450" s="143">
        <f>ROUND(I450*H450,2)</f>
        <v>0</v>
      </c>
      <c r="K450" s="139" t="s">
        <v>931</v>
      </c>
      <c r="L450" s="35"/>
      <c r="M450" s="190" t="s">
        <v>3</v>
      </c>
      <c r="N450" s="191" t="s">
        <v>40</v>
      </c>
      <c r="O450" s="192"/>
      <c r="P450" s="193">
        <f>O450*H450</f>
        <v>0</v>
      </c>
      <c r="Q450" s="193">
        <v>0</v>
      </c>
      <c r="R450" s="193">
        <f>Q450*H450</f>
        <v>0</v>
      </c>
      <c r="S450" s="193">
        <v>0</v>
      </c>
      <c r="T450" s="194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48" t="s">
        <v>158</v>
      </c>
      <c r="AT450" s="148" t="s">
        <v>155</v>
      </c>
      <c r="AU450" s="148" t="s">
        <v>77</v>
      </c>
      <c r="AY450" s="19" t="s">
        <v>152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9" t="s">
        <v>77</v>
      </c>
      <c r="BK450" s="149">
        <f>ROUND(I450*H450,2)</f>
        <v>0</v>
      </c>
      <c r="BL450" s="19" t="s">
        <v>158</v>
      </c>
      <c r="BM450" s="148" t="s">
        <v>932</v>
      </c>
    </row>
    <row r="451" spans="1:65" s="2" customFormat="1" ht="6.95" customHeight="1">
      <c r="A451" s="34"/>
      <c r="B451" s="44"/>
      <c r="C451" s="45"/>
      <c r="D451" s="45"/>
      <c r="E451" s="45"/>
      <c r="F451" s="45"/>
      <c r="G451" s="45"/>
      <c r="H451" s="45"/>
      <c r="I451" s="45"/>
      <c r="J451" s="45"/>
      <c r="K451" s="45"/>
      <c r="L451" s="35"/>
      <c r="M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</row>
  </sheetData>
  <autoFilter ref="C111:K450" xr:uid="{00000000-0009-0000-0000-000001000000}"/>
  <mergeCells count="9">
    <mergeCell ref="E50:H50"/>
    <mergeCell ref="E102:H102"/>
    <mergeCell ref="E104:H104"/>
    <mergeCell ref="L2:V2"/>
    <mergeCell ref="E7:H7"/>
    <mergeCell ref="E9:H9"/>
    <mergeCell ref="E18:H18"/>
    <mergeCell ref="E27:H27"/>
    <mergeCell ref="E48:H48"/>
  </mergeCells>
  <hyperlinks>
    <hyperlink ref="F116" r:id="rId1" xr:uid="{00000000-0004-0000-0100-000000000000}"/>
    <hyperlink ref="F119" r:id="rId2" xr:uid="{00000000-0004-0000-0100-000001000000}"/>
    <hyperlink ref="F122" r:id="rId3" xr:uid="{00000000-0004-0000-0100-000002000000}"/>
    <hyperlink ref="F126" r:id="rId4" xr:uid="{00000000-0004-0000-0100-000003000000}"/>
    <hyperlink ref="F128" r:id="rId5" xr:uid="{00000000-0004-0000-0100-000004000000}"/>
    <hyperlink ref="F130" r:id="rId6" xr:uid="{00000000-0004-0000-0100-000005000000}"/>
    <hyperlink ref="F132" r:id="rId7" xr:uid="{00000000-0004-0000-0100-000006000000}"/>
    <hyperlink ref="F134" r:id="rId8" xr:uid="{00000000-0004-0000-0100-000007000000}"/>
    <hyperlink ref="F136" r:id="rId9" xr:uid="{00000000-0004-0000-0100-000008000000}"/>
    <hyperlink ref="F138" r:id="rId10" xr:uid="{00000000-0004-0000-0100-000009000000}"/>
    <hyperlink ref="F140" r:id="rId11" xr:uid="{00000000-0004-0000-0100-00000A000000}"/>
    <hyperlink ref="F142" r:id="rId12" xr:uid="{00000000-0004-0000-0100-00000B000000}"/>
    <hyperlink ref="F144" r:id="rId13" xr:uid="{00000000-0004-0000-0100-00000C000000}"/>
    <hyperlink ref="F146" r:id="rId14" xr:uid="{00000000-0004-0000-0100-00000D000000}"/>
    <hyperlink ref="F148" r:id="rId15" xr:uid="{00000000-0004-0000-0100-00000E000000}"/>
    <hyperlink ref="F150" r:id="rId16" xr:uid="{00000000-0004-0000-0100-00000F000000}"/>
    <hyperlink ref="F153" r:id="rId17" xr:uid="{00000000-0004-0000-0100-000010000000}"/>
    <hyperlink ref="F159" r:id="rId18" xr:uid="{00000000-0004-0000-0100-000011000000}"/>
    <hyperlink ref="F161" r:id="rId19" xr:uid="{00000000-0004-0000-0100-000012000000}"/>
    <hyperlink ref="F164" r:id="rId20" xr:uid="{00000000-0004-0000-0100-000013000000}"/>
    <hyperlink ref="F167" r:id="rId21" xr:uid="{00000000-0004-0000-0100-000014000000}"/>
    <hyperlink ref="F171" r:id="rId22" xr:uid="{00000000-0004-0000-0100-000015000000}"/>
    <hyperlink ref="F176" r:id="rId23" xr:uid="{00000000-0004-0000-0100-000016000000}"/>
    <hyperlink ref="F178" r:id="rId24" xr:uid="{00000000-0004-0000-0100-000017000000}"/>
    <hyperlink ref="F180" r:id="rId25" xr:uid="{00000000-0004-0000-0100-000018000000}"/>
    <hyperlink ref="F183" r:id="rId26" xr:uid="{00000000-0004-0000-0100-000019000000}"/>
    <hyperlink ref="F187" r:id="rId27" xr:uid="{00000000-0004-0000-0100-00001A000000}"/>
    <hyperlink ref="F192" r:id="rId28" xr:uid="{00000000-0004-0000-0100-00001B000000}"/>
    <hyperlink ref="F198" r:id="rId29" xr:uid="{00000000-0004-0000-0100-00001C000000}"/>
    <hyperlink ref="F204" r:id="rId30" xr:uid="{00000000-0004-0000-0100-00001D000000}"/>
    <hyperlink ref="F208" r:id="rId31" xr:uid="{00000000-0004-0000-0100-00001E000000}"/>
    <hyperlink ref="F212" r:id="rId32" xr:uid="{00000000-0004-0000-0100-00001F000000}"/>
    <hyperlink ref="F214" r:id="rId33" xr:uid="{00000000-0004-0000-0100-000020000000}"/>
    <hyperlink ref="F216" r:id="rId34" xr:uid="{00000000-0004-0000-0100-000021000000}"/>
    <hyperlink ref="F218" r:id="rId35" xr:uid="{00000000-0004-0000-0100-000022000000}"/>
    <hyperlink ref="F220" r:id="rId36" xr:uid="{00000000-0004-0000-0100-000023000000}"/>
    <hyperlink ref="F224" r:id="rId37" xr:uid="{00000000-0004-0000-0100-000024000000}"/>
    <hyperlink ref="F226" r:id="rId38" xr:uid="{00000000-0004-0000-0100-000025000000}"/>
    <hyperlink ref="F228" r:id="rId39" xr:uid="{00000000-0004-0000-0100-000026000000}"/>
    <hyperlink ref="F230" r:id="rId40" xr:uid="{00000000-0004-0000-0100-000027000000}"/>
    <hyperlink ref="F232" r:id="rId41" xr:uid="{00000000-0004-0000-0100-000028000000}"/>
    <hyperlink ref="F234" r:id="rId42" xr:uid="{00000000-0004-0000-0100-000029000000}"/>
    <hyperlink ref="F237" r:id="rId43" xr:uid="{00000000-0004-0000-0100-00002A000000}"/>
    <hyperlink ref="F240" r:id="rId44" xr:uid="{00000000-0004-0000-0100-00002B000000}"/>
    <hyperlink ref="F242" r:id="rId45" xr:uid="{00000000-0004-0000-0100-00002C000000}"/>
    <hyperlink ref="F244" r:id="rId46" xr:uid="{00000000-0004-0000-0100-00002D000000}"/>
    <hyperlink ref="F247" r:id="rId47" xr:uid="{00000000-0004-0000-0100-00002E000000}"/>
    <hyperlink ref="F250" r:id="rId48" xr:uid="{00000000-0004-0000-0100-00002F000000}"/>
    <hyperlink ref="F253" r:id="rId49" xr:uid="{00000000-0004-0000-0100-000030000000}"/>
    <hyperlink ref="F256" r:id="rId50" xr:uid="{00000000-0004-0000-0100-000031000000}"/>
    <hyperlink ref="F259" r:id="rId51" xr:uid="{00000000-0004-0000-0100-000032000000}"/>
    <hyperlink ref="F265" r:id="rId52" xr:uid="{00000000-0004-0000-0100-000033000000}"/>
    <hyperlink ref="F268" r:id="rId53" xr:uid="{00000000-0004-0000-0100-000034000000}"/>
    <hyperlink ref="F271" r:id="rId54" xr:uid="{00000000-0004-0000-0100-000035000000}"/>
    <hyperlink ref="F274" r:id="rId55" xr:uid="{00000000-0004-0000-0100-000036000000}"/>
    <hyperlink ref="F277" r:id="rId56" xr:uid="{00000000-0004-0000-0100-000037000000}"/>
    <hyperlink ref="F280" r:id="rId57" xr:uid="{00000000-0004-0000-0100-000038000000}"/>
    <hyperlink ref="F284" r:id="rId58" xr:uid="{00000000-0004-0000-0100-000039000000}"/>
    <hyperlink ref="F287" r:id="rId59" xr:uid="{00000000-0004-0000-0100-00003A000000}"/>
    <hyperlink ref="F292" r:id="rId60" xr:uid="{00000000-0004-0000-0100-00003B000000}"/>
    <hyperlink ref="F298" r:id="rId61" xr:uid="{00000000-0004-0000-0100-00003C000000}"/>
    <hyperlink ref="F302" r:id="rId62" xr:uid="{00000000-0004-0000-0100-00003D000000}"/>
    <hyperlink ref="F306" r:id="rId63" xr:uid="{00000000-0004-0000-0100-00003E000000}"/>
    <hyperlink ref="F308" r:id="rId64" xr:uid="{00000000-0004-0000-0100-00003F000000}"/>
    <hyperlink ref="F311" r:id="rId65" xr:uid="{00000000-0004-0000-0100-000040000000}"/>
    <hyperlink ref="F314" r:id="rId66" xr:uid="{00000000-0004-0000-0100-000041000000}"/>
    <hyperlink ref="F318" r:id="rId67" xr:uid="{00000000-0004-0000-0100-000042000000}"/>
    <hyperlink ref="F321" r:id="rId68" xr:uid="{00000000-0004-0000-0100-000043000000}"/>
    <hyperlink ref="F325" r:id="rId69" xr:uid="{00000000-0004-0000-0100-000044000000}"/>
    <hyperlink ref="F328" r:id="rId70" xr:uid="{00000000-0004-0000-0100-000045000000}"/>
    <hyperlink ref="F331" r:id="rId71" xr:uid="{00000000-0004-0000-0100-000046000000}"/>
    <hyperlink ref="F336" r:id="rId72" xr:uid="{00000000-0004-0000-0100-000047000000}"/>
    <hyperlink ref="F339" r:id="rId73" xr:uid="{00000000-0004-0000-0100-000048000000}"/>
    <hyperlink ref="F342" r:id="rId74" xr:uid="{00000000-0004-0000-0100-000049000000}"/>
    <hyperlink ref="F348" r:id="rId75" xr:uid="{00000000-0004-0000-0100-00004A000000}"/>
    <hyperlink ref="F355" r:id="rId76" xr:uid="{00000000-0004-0000-0100-00004B000000}"/>
    <hyperlink ref="F358" r:id="rId77" xr:uid="{00000000-0004-0000-0100-00004C000000}"/>
    <hyperlink ref="F362" r:id="rId78" xr:uid="{00000000-0004-0000-0100-00004D000000}"/>
    <hyperlink ref="F365" r:id="rId79" xr:uid="{00000000-0004-0000-0100-00004E000000}"/>
    <hyperlink ref="F370" r:id="rId80" xr:uid="{00000000-0004-0000-0100-00004F000000}"/>
    <hyperlink ref="F375" r:id="rId81" xr:uid="{00000000-0004-0000-0100-000050000000}"/>
    <hyperlink ref="F380" r:id="rId82" xr:uid="{00000000-0004-0000-0100-000051000000}"/>
    <hyperlink ref="F383" r:id="rId83" xr:uid="{00000000-0004-0000-0100-000052000000}"/>
    <hyperlink ref="F386" r:id="rId84" xr:uid="{00000000-0004-0000-0100-000053000000}"/>
    <hyperlink ref="F391" r:id="rId85" xr:uid="{00000000-0004-0000-0100-000054000000}"/>
    <hyperlink ref="F394" r:id="rId86" xr:uid="{00000000-0004-0000-0100-000055000000}"/>
    <hyperlink ref="F396" r:id="rId87" xr:uid="{00000000-0004-0000-0100-000056000000}"/>
    <hyperlink ref="F399" r:id="rId88" xr:uid="{00000000-0004-0000-0100-000057000000}"/>
    <hyperlink ref="F401" r:id="rId89" xr:uid="{00000000-0004-0000-0100-000058000000}"/>
    <hyperlink ref="F405" r:id="rId90" xr:uid="{00000000-0004-0000-0100-000059000000}"/>
    <hyperlink ref="F407" r:id="rId91" xr:uid="{00000000-0004-0000-0100-00005A000000}"/>
    <hyperlink ref="F410" r:id="rId92" xr:uid="{00000000-0004-0000-0100-00005B000000}"/>
    <hyperlink ref="F413" r:id="rId93" xr:uid="{00000000-0004-0000-0100-00005C000000}"/>
    <hyperlink ref="F417" r:id="rId94" xr:uid="{00000000-0004-0000-0100-00005D000000}"/>
    <hyperlink ref="F422" r:id="rId95" xr:uid="{00000000-0004-0000-0100-00005E000000}"/>
    <hyperlink ref="F428" r:id="rId96" xr:uid="{00000000-0004-0000-0100-00005F000000}"/>
    <hyperlink ref="F432" r:id="rId97" xr:uid="{00000000-0004-0000-0100-000060000000}"/>
    <hyperlink ref="F438" r:id="rId98" xr:uid="{00000000-0004-0000-0100-000061000000}"/>
    <hyperlink ref="F442" r:id="rId99" xr:uid="{00000000-0004-0000-0100-000062000000}"/>
    <hyperlink ref="F445" r:id="rId100" xr:uid="{00000000-0004-0000-0100-00006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933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139</v>
      </c>
      <c r="F9" s="117" t="s">
        <v>934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3.8250000000000002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935</v>
      </c>
      <c r="E12" s="19" t="s">
        <v>3</v>
      </c>
      <c r="F12" s="201">
        <v>2.7269999999999999</v>
      </c>
      <c r="G12" s="34"/>
      <c r="H12" s="35"/>
    </row>
    <row r="13" spans="1:8" s="2" customFormat="1" ht="16.899999999999999" customHeight="1">
      <c r="A13" s="34"/>
      <c r="B13" s="35"/>
      <c r="C13" s="200" t="s">
        <v>3</v>
      </c>
      <c r="D13" s="200" t="s">
        <v>936</v>
      </c>
      <c r="E13" s="19" t="s">
        <v>3</v>
      </c>
      <c r="F13" s="201">
        <v>1.0229999999999999</v>
      </c>
      <c r="G13" s="34"/>
      <c r="H13" s="35"/>
    </row>
    <row r="14" spans="1:8" s="2" customFormat="1" ht="16.899999999999999" customHeight="1">
      <c r="A14" s="34"/>
      <c r="B14" s="35"/>
      <c r="C14" s="200" t="s">
        <v>3</v>
      </c>
      <c r="D14" s="200" t="s">
        <v>937</v>
      </c>
      <c r="E14" s="19" t="s">
        <v>3</v>
      </c>
      <c r="F14" s="201">
        <v>7.4999999999999997E-2</v>
      </c>
      <c r="G14" s="34"/>
      <c r="H14" s="35"/>
    </row>
    <row r="15" spans="1:8" s="2" customFormat="1" ht="16.899999999999999" customHeight="1">
      <c r="A15" s="34"/>
      <c r="B15" s="35"/>
      <c r="C15" s="200" t="s">
        <v>3</v>
      </c>
      <c r="D15" s="200" t="s">
        <v>250</v>
      </c>
      <c r="E15" s="19" t="s">
        <v>3</v>
      </c>
      <c r="F15" s="201">
        <v>3.8250000000000002</v>
      </c>
      <c r="G15" s="34"/>
      <c r="H15" s="35"/>
    </row>
    <row r="16" spans="1:8" s="2" customFormat="1" ht="16.899999999999999" customHeight="1">
      <c r="A16" s="34"/>
      <c r="B16" s="35"/>
      <c r="C16" s="202" t="s">
        <v>938</v>
      </c>
      <c r="D16" s="34"/>
      <c r="E16" s="34"/>
      <c r="F16" s="34"/>
      <c r="G16" s="34"/>
      <c r="H16" s="35"/>
    </row>
    <row r="17" spans="1:8" s="2" customFormat="1" ht="22.5">
      <c r="A17" s="34"/>
      <c r="B17" s="35"/>
      <c r="C17" s="200" t="s">
        <v>558</v>
      </c>
      <c r="D17" s="200" t="s">
        <v>939</v>
      </c>
      <c r="E17" s="19" t="s">
        <v>82</v>
      </c>
      <c r="F17" s="201">
        <v>3.8250000000000002</v>
      </c>
      <c r="G17" s="34"/>
      <c r="H17" s="35"/>
    </row>
    <row r="18" spans="1:8" s="2" customFormat="1" ht="16.899999999999999" customHeight="1">
      <c r="A18" s="34"/>
      <c r="B18" s="35"/>
      <c r="C18" s="200" t="s">
        <v>263</v>
      </c>
      <c r="D18" s="200" t="s">
        <v>940</v>
      </c>
      <c r="E18" s="19" t="s">
        <v>82</v>
      </c>
      <c r="F18" s="201">
        <v>3.8250000000000002</v>
      </c>
      <c r="G18" s="34"/>
      <c r="H18" s="35"/>
    </row>
    <row r="19" spans="1:8" s="2" customFormat="1" ht="16.899999999999999" customHeight="1">
      <c r="A19" s="34"/>
      <c r="B19" s="35"/>
      <c r="C19" s="200" t="s">
        <v>267</v>
      </c>
      <c r="D19" s="200" t="s">
        <v>941</v>
      </c>
      <c r="E19" s="19" t="s">
        <v>82</v>
      </c>
      <c r="F19" s="201">
        <v>3.8250000000000002</v>
      </c>
      <c r="G19" s="34"/>
      <c r="H19" s="35"/>
    </row>
    <row r="20" spans="1:8" s="2" customFormat="1" ht="16.899999999999999" customHeight="1">
      <c r="A20" s="34"/>
      <c r="B20" s="35"/>
      <c r="C20" s="200" t="s">
        <v>627</v>
      </c>
      <c r="D20" s="200" t="s">
        <v>942</v>
      </c>
      <c r="E20" s="19" t="s">
        <v>82</v>
      </c>
      <c r="F20" s="201">
        <v>3.8250000000000002</v>
      </c>
      <c r="G20" s="34"/>
      <c r="H20" s="35"/>
    </row>
    <row r="21" spans="1:8" s="2" customFormat="1" ht="16.899999999999999" customHeight="1">
      <c r="A21" s="34"/>
      <c r="B21" s="35"/>
      <c r="C21" s="200" t="s">
        <v>647</v>
      </c>
      <c r="D21" s="200" t="s">
        <v>943</v>
      </c>
      <c r="E21" s="19" t="s">
        <v>82</v>
      </c>
      <c r="F21" s="201">
        <v>3.8250000000000002</v>
      </c>
      <c r="G21" s="34"/>
      <c r="H21" s="35"/>
    </row>
    <row r="22" spans="1:8" s="2" customFormat="1" ht="22.5">
      <c r="A22" s="34"/>
      <c r="B22" s="35"/>
      <c r="C22" s="200" t="s">
        <v>632</v>
      </c>
      <c r="D22" s="200" t="s">
        <v>944</v>
      </c>
      <c r="E22" s="19" t="s">
        <v>82</v>
      </c>
      <c r="F22" s="201">
        <v>3.8250000000000002</v>
      </c>
      <c r="G22" s="34"/>
      <c r="H22" s="35"/>
    </row>
    <row r="23" spans="1:8" s="2" customFormat="1" ht="22.5">
      <c r="A23" s="34"/>
      <c r="B23" s="35"/>
      <c r="C23" s="200" t="s">
        <v>642</v>
      </c>
      <c r="D23" s="200" t="s">
        <v>945</v>
      </c>
      <c r="E23" s="19" t="s">
        <v>82</v>
      </c>
      <c r="F23" s="201">
        <v>3.8250000000000002</v>
      </c>
      <c r="G23" s="34"/>
      <c r="H23" s="35"/>
    </row>
    <row r="24" spans="1:8" s="2" customFormat="1" ht="16.899999999999999" customHeight="1">
      <c r="A24" s="34"/>
      <c r="B24" s="35"/>
      <c r="C24" s="200" t="s">
        <v>669</v>
      </c>
      <c r="D24" s="200" t="s">
        <v>946</v>
      </c>
      <c r="E24" s="19" t="s">
        <v>82</v>
      </c>
      <c r="F24" s="201">
        <v>3.8250000000000002</v>
      </c>
      <c r="G24" s="34"/>
      <c r="H24" s="35"/>
    </row>
    <row r="25" spans="1:8" s="2" customFormat="1" ht="22.5">
      <c r="A25" s="34"/>
      <c r="B25" s="35"/>
      <c r="C25" s="200" t="s">
        <v>331</v>
      </c>
      <c r="D25" s="200" t="s">
        <v>947</v>
      </c>
      <c r="E25" s="19" t="s">
        <v>82</v>
      </c>
      <c r="F25" s="201">
        <v>3.8250000000000002</v>
      </c>
      <c r="G25" s="34"/>
      <c r="H25" s="35"/>
    </row>
    <row r="26" spans="1:8" s="2" customFormat="1" ht="16.899999999999999" customHeight="1">
      <c r="A26" s="34"/>
      <c r="B26" s="35"/>
      <c r="C26" s="200" t="s">
        <v>323</v>
      </c>
      <c r="D26" s="200" t="s">
        <v>948</v>
      </c>
      <c r="E26" s="19" t="s">
        <v>82</v>
      </c>
      <c r="F26" s="201">
        <v>18.824999999999999</v>
      </c>
      <c r="G26" s="34"/>
      <c r="H26" s="35"/>
    </row>
    <row r="27" spans="1:8" s="2" customFormat="1" ht="16.899999999999999" customHeight="1">
      <c r="A27" s="34"/>
      <c r="B27" s="35"/>
      <c r="C27" s="200" t="s">
        <v>163</v>
      </c>
      <c r="D27" s="200" t="s">
        <v>164</v>
      </c>
      <c r="E27" s="19" t="s">
        <v>82</v>
      </c>
      <c r="F27" s="201">
        <v>3.8250000000000002</v>
      </c>
      <c r="G27" s="34"/>
      <c r="H27" s="35"/>
    </row>
    <row r="28" spans="1:8" s="2" customFormat="1" ht="16.899999999999999" customHeight="1">
      <c r="A28" s="34"/>
      <c r="B28" s="35"/>
      <c r="C28" s="200" t="s">
        <v>156</v>
      </c>
      <c r="D28" s="200" t="s">
        <v>949</v>
      </c>
      <c r="E28" s="19" t="s">
        <v>82</v>
      </c>
      <c r="F28" s="201">
        <v>3.8250000000000002</v>
      </c>
      <c r="G28" s="34"/>
      <c r="H28" s="35"/>
    </row>
    <row r="29" spans="1:8" s="2" customFormat="1" ht="16.899999999999999" customHeight="1">
      <c r="A29" s="34"/>
      <c r="B29" s="35"/>
      <c r="C29" s="196" t="s">
        <v>80</v>
      </c>
      <c r="D29" s="197" t="s">
        <v>81</v>
      </c>
      <c r="E29" s="198" t="s">
        <v>82</v>
      </c>
      <c r="F29" s="199">
        <v>19.082000000000001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950</v>
      </c>
      <c r="E30" s="19" t="s">
        <v>3</v>
      </c>
      <c r="F30" s="201">
        <v>23.324000000000002</v>
      </c>
      <c r="G30" s="34"/>
      <c r="H30" s="35"/>
    </row>
    <row r="31" spans="1:8" s="2" customFormat="1" ht="16.899999999999999" customHeight="1">
      <c r="A31" s="34"/>
      <c r="B31" s="35"/>
      <c r="C31" s="200" t="s">
        <v>3</v>
      </c>
      <c r="D31" s="200" t="s">
        <v>951</v>
      </c>
      <c r="E31" s="19" t="s">
        <v>3</v>
      </c>
      <c r="F31" s="201">
        <v>-4.242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250</v>
      </c>
      <c r="E32" s="19" t="s">
        <v>3</v>
      </c>
      <c r="F32" s="201">
        <v>19.082000000000001</v>
      </c>
      <c r="G32" s="34"/>
      <c r="H32" s="35"/>
    </row>
    <row r="33" spans="1:8" s="2" customFormat="1" ht="16.899999999999999" customHeight="1">
      <c r="A33" s="34"/>
      <c r="B33" s="35"/>
      <c r="C33" s="202" t="s">
        <v>938</v>
      </c>
      <c r="D33" s="34"/>
      <c r="E33" s="34"/>
      <c r="F33" s="34"/>
      <c r="G33" s="34"/>
      <c r="H33" s="35"/>
    </row>
    <row r="34" spans="1:8" s="2" customFormat="1" ht="22.5">
      <c r="A34" s="34"/>
      <c r="B34" s="35"/>
      <c r="C34" s="200" t="s">
        <v>315</v>
      </c>
      <c r="D34" s="200" t="s">
        <v>952</v>
      </c>
      <c r="E34" s="19" t="s">
        <v>82</v>
      </c>
      <c r="F34" s="201">
        <v>3.8159999999999998</v>
      </c>
      <c r="G34" s="34"/>
      <c r="H34" s="35"/>
    </row>
    <row r="35" spans="1:8" s="2" customFormat="1" ht="16.899999999999999" customHeight="1">
      <c r="A35" s="34"/>
      <c r="B35" s="35"/>
      <c r="C35" s="200" t="s">
        <v>701</v>
      </c>
      <c r="D35" s="200" t="s">
        <v>953</v>
      </c>
      <c r="E35" s="19" t="s">
        <v>82</v>
      </c>
      <c r="F35" s="201">
        <v>19.082000000000001</v>
      </c>
      <c r="G35" s="34"/>
      <c r="H35" s="35"/>
    </row>
    <row r="36" spans="1:8" s="2" customFormat="1" ht="22.5">
      <c r="A36" s="34"/>
      <c r="B36" s="35"/>
      <c r="C36" s="200" t="s">
        <v>716</v>
      </c>
      <c r="D36" s="200" t="s">
        <v>954</v>
      </c>
      <c r="E36" s="19" t="s">
        <v>82</v>
      </c>
      <c r="F36" s="201">
        <v>19.082000000000001</v>
      </c>
      <c r="G36" s="34"/>
      <c r="H36" s="35"/>
    </row>
    <row r="37" spans="1:8" s="2" customFormat="1" ht="16.899999999999999" customHeight="1">
      <c r="A37" s="34"/>
      <c r="B37" s="35"/>
      <c r="C37" s="196" t="s">
        <v>89</v>
      </c>
      <c r="D37" s="197" t="s">
        <v>90</v>
      </c>
      <c r="E37" s="198" t="s">
        <v>91</v>
      </c>
      <c r="F37" s="199">
        <v>9.9250000000000007</v>
      </c>
      <c r="G37" s="34"/>
      <c r="H37" s="35"/>
    </row>
    <row r="38" spans="1:8" s="2" customFormat="1" ht="16.899999999999999" customHeight="1">
      <c r="A38" s="34"/>
      <c r="B38" s="35"/>
      <c r="C38" s="200" t="s">
        <v>3</v>
      </c>
      <c r="D38" s="200" t="s">
        <v>955</v>
      </c>
      <c r="E38" s="19" t="s">
        <v>3</v>
      </c>
      <c r="F38" s="201">
        <v>4.16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956</v>
      </c>
      <c r="E39" s="19" t="s">
        <v>3</v>
      </c>
      <c r="F39" s="201">
        <v>5.7649999999999997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250</v>
      </c>
      <c r="E40" s="19" t="s">
        <v>3</v>
      </c>
      <c r="F40" s="201">
        <v>9.9250000000000007</v>
      </c>
      <c r="G40" s="34"/>
      <c r="H40" s="35"/>
    </row>
    <row r="41" spans="1:8" s="2" customFormat="1" ht="16.899999999999999" customHeight="1">
      <c r="A41" s="34"/>
      <c r="B41" s="35"/>
      <c r="C41" s="202" t="s">
        <v>938</v>
      </c>
      <c r="D41" s="34"/>
      <c r="E41" s="34"/>
      <c r="F41" s="34"/>
      <c r="G41" s="34"/>
      <c r="H41" s="35"/>
    </row>
    <row r="42" spans="1:8" s="2" customFormat="1" ht="16.899999999999999" customHeight="1">
      <c r="A42" s="34"/>
      <c r="B42" s="35"/>
      <c r="C42" s="200" t="s">
        <v>568</v>
      </c>
      <c r="D42" s="200" t="s">
        <v>957</v>
      </c>
      <c r="E42" s="19" t="s">
        <v>204</v>
      </c>
      <c r="F42" s="201">
        <v>9.9250000000000007</v>
      </c>
      <c r="G42" s="34"/>
      <c r="H42" s="35"/>
    </row>
    <row r="43" spans="1:8" s="2" customFormat="1" ht="16.899999999999999" customHeight="1">
      <c r="A43" s="34"/>
      <c r="B43" s="35"/>
      <c r="C43" s="200" t="s">
        <v>674</v>
      </c>
      <c r="D43" s="200" t="s">
        <v>958</v>
      </c>
      <c r="E43" s="19" t="s">
        <v>82</v>
      </c>
      <c r="F43" s="201">
        <v>1.4890000000000001</v>
      </c>
      <c r="G43" s="34"/>
      <c r="H43" s="35"/>
    </row>
    <row r="44" spans="1:8" s="2" customFormat="1" ht="16.899999999999999" customHeight="1">
      <c r="A44" s="34"/>
      <c r="B44" s="35"/>
      <c r="C44" s="200" t="s">
        <v>688</v>
      </c>
      <c r="D44" s="200" t="s">
        <v>959</v>
      </c>
      <c r="E44" s="19" t="s">
        <v>204</v>
      </c>
      <c r="F44" s="201">
        <v>9.9250000000000007</v>
      </c>
      <c r="G44" s="34"/>
      <c r="H44" s="35"/>
    </row>
    <row r="45" spans="1:8" s="2" customFormat="1" ht="16.899999999999999" customHeight="1">
      <c r="A45" s="34"/>
      <c r="B45" s="35"/>
      <c r="C45" s="200" t="s">
        <v>732</v>
      </c>
      <c r="D45" s="200" t="s">
        <v>960</v>
      </c>
      <c r="E45" s="19" t="s">
        <v>204</v>
      </c>
      <c r="F45" s="201">
        <v>28.725000000000001</v>
      </c>
      <c r="G45" s="34"/>
      <c r="H45" s="35"/>
    </row>
    <row r="46" spans="1:8" s="2" customFormat="1" ht="16.899999999999999" customHeight="1">
      <c r="A46" s="34"/>
      <c r="B46" s="35"/>
      <c r="C46" s="196" t="s">
        <v>93</v>
      </c>
      <c r="D46" s="197" t="s">
        <v>94</v>
      </c>
      <c r="E46" s="198" t="s">
        <v>91</v>
      </c>
      <c r="F46" s="199">
        <v>9.9250000000000007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89</v>
      </c>
      <c r="E47" s="19" t="s">
        <v>3</v>
      </c>
      <c r="F47" s="201">
        <v>9.9250000000000007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250</v>
      </c>
      <c r="E48" s="19" t="s">
        <v>3</v>
      </c>
      <c r="F48" s="201">
        <v>9.9250000000000007</v>
      </c>
      <c r="G48" s="34"/>
      <c r="H48" s="35"/>
    </row>
    <row r="49" spans="1:8" s="2" customFormat="1" ht="16.899999999999999" customHeight="1">
      <c r="A49" s="34"/>
      <c r="B49" s="35"/>
      <c r="C49" s="202" t="s">
        <v>938</v>
      </c>
      <c r="D49" s="34"/>
      <c r="E49" s="34"/>
      <c r="F49" s="34"/>
      <c r="G49" s="34"/>
      <c r="H49" s="35"/>
    </row>
    <row r="50" spans="1:8" s="2" customFormat="1" ht="16.899999999999999" customHeight="1">
      <c r="A50" s="34"/>
      <c r="B50" s="35"/>
      <c r="C50" s="200" t="s">
        <v>243</v>
      </c>
      <c r="D50" s="200" t="s">
        <v>961</v>
      </c>
      <c r="E50" s="19" t="s">
        <v>82</v>
      </c>
      <c r="F50" s="201">
        <v>19.082000000000001</v>
      </c>
      <c r="G50" s="34"/>
      <c r="H50" s="35"/>
    </row>
    <row r="51" spans="1:8" s="2" customFormat="1" ht="16.899999999999999" customHeight="1">
      <c r="A51" s="34"/>
      <c r="B51" s="35"/>
      <c r="C51" s="196" t="s">
        <v>962</v>
      </c>
      <c r="D51" s="197" t="s">
        <v>963</v>
      </c>
      <c r="E51" s="198" t="s">
        <v>82</v>
      </c>
      <c r="F51" s="199">
        <v>7.9939999999999998</v>
      </c>
      <c r="G51" s="34"/>
      <c r="H51" s="35"/>
    </row>
    <row r="52" spans="1:8" s="2" customFormat="1" ht="16.899999999999999" customHeight="1">
      <c r="A52" s="34"/>
      <c r="B52" s="35"/>
      <c r="C52" s="200" t="s">
        <v>3</v>
      </c>
      <c r="D52" s="200" t="s">
        <v>964</v>
      </c>
      <c r="E52" s="19" t="s">
        <v>3</v>
      </c>
      <c r="F52" s="201">
        <v>2.2629999999999999</v>
      </c>
      <c r="G52" s="34"/>
      <c r="H52" s="35"/>
    </row>
    <row r="53" spans="1:8" s="2" customFormat="1" ht="16.899999999999999" customHeight="1">
      <c r="A53" s="34"/>
      <c r="B53" s="35"/>
      <c r="C53" s="200" t="s">
        <v>3</v>
      </c>
      <c r="D53" s="200" t="s">
        <v>965</v>
      </c>
      <c r="E53" s="19" t="s">
        <v>3</v>
      </c>
      <c r="F53" s="201">
        <v>6.0949999999999998</v>
      </c>
      <c r="G53" s="34"/>
      <c r="H53" s="35"/>
    </row>
    <row r="54" spans="1:8" s="2" customFormat="1" ht="16.899999999999999" customHeight="1">
      <c r="A54" s="34"/>
      <c r="B54" s="35"/>
      <c r="C54" s="200" t="s">
        <v>3</v>
      </c>
      <c r="D54" s="200" t="s">
        <v>966</v>
      </c>
      <c r="E54" s="19" t="s">
        <v>3</v>
      </c>
      <c r="F54" s="201">
        <v>-0.36399999999999999</v>
      </c>
      <c r="G54" s="34"/>
      <c r="H54" s="35"/>
    </row>
    <row r="55" spans="1:8" s="2" customFormat="1" ht="16.899999999999999" customHeight="1">
      <c r="A55" s="34"/>
      <c r="B55" s="35"/>
      <c r="C55" s="200" t="s">
        <v>3</v>
      </c>
      <c r="D55" s="200" t="s">
        <v>250</v>
      </c>
      <c r="E55" s="19" t="s">
        <v>3</v>
      </c>
      <c r="F55" s="201">
        <v>7.9939999999999998</v>
      </c>
      <c r="G55" s="34"/>
      <c r="H55" s="35"/>
    </row>
    <row r="56" spans="1:8" s="2" customFormat="1" ht="16.899999999999999" customHeight="1">
      <c r="A56" s="34"/>
      <c r="B56" s="35"/>
      <c r="C56" s="196" t="s">
        <v>95</v>
      </c>
      <c r="D56" s="197" t="s">
        <v>96</v>
      </c>
      <c r="E56" s="198" t="s">
        <v>82</v>
      </c>
      <c r="F56" s="199">
        <v>1.2190000000000001</v>
      </c>
      <c r="G56" s="34"/>
      <c r="H56" s="35"/>
    </row>
    <row r="57" spans="1:8" s="2" customFormat="1" ht="16.899999999999999" customHeight="1">
      <c r="A57" s="34"/>
      <c r="B57" s="35"/>
      <c r="C57" s="200" t="s">
        <v>3</v>
      </c>
      <c r="D57" s="200" t="s">
        <v>967</v>
      </c>
      <c r="E57" s="19" t="s">
        <v>3</v>
      </c>
      <c r="F57" s="201">
        <v>1.2190000000000001</v>
      </c>
      <c r="G57" s="34"/>
      <c r="H57" s="35"/>
    </row>
    <row r="58" spans="1:8" s="2" customFormat="1" ht="16.899999999999999" customHeight="1">
      <c r="A58" s="34"/>
      <c r="B58" s="35"/>
      <c r="C58" s="202" t="s">
        <v>938</v>
      </c>
      <c r="D58" s="34"/>
      <c r="E58" s="34"/>
      <c r="F58" s="34"/>
      <c r="G58" s="34"/>
      <c r="H58" s="35"/>
    </row>
    <row r="59" spans="1:8" s="2" customFormat="1" ht="16.899999999999999" customHeight="1">
      <c r="A59" s="34"/>
      <c r="B59" s="35"/>
      <c r="C59" s="200" t="s">
        <v>581</v>
      </c>
      <c r="D59" s="200" t="s">
        <v>968</v>
      </c>
      <c r="E59" s="19" t="s">
        <v>82</v>
      </c>
      <c r="F59" s="201">
        <v>1.2190000000000001</v>
      </c>
      <c r="G59" s="34"/>
      <c r="H59" s="35"/>
    </row>
    <row r="60" spans="1:8" s="2" customFormat="1" ht="16.899999999999999" customHeight="1">
      <c r="A60" s="34"/>
      <c r="B60" s="35"/>
      <c r="C60" s="200" t="s">
        <v>586</v>
      </c>
      <c r="D60" s="200" t="s">
        <v>969</v>
      </c>
      <c r="E60" s="19" t="s">
        <v>82</v>
      </c>
      <c r="F60" s="201">
        <v>1.2190000000000001</v>
      </c>
      <c r="G60" s="34"/>
      <c r="H60" s="35"/>
    </row>
    <row r="61" spans="1:8" s="2" customFormat="1" ht="7.35" customHeight="1">
      <c r="A61" s="34"/>
      <c r="B61" s="44"/>
      <c r="C61" s="45"/>
      <c r="D61" s="45"/>
      <c r="E61" s="45"/>
      <c r="F61" s="45"/>
      <c r="G61" s="45"/>
      <c r="H61" s="35"/>
    </row>
    <row r="62" spans="1:8" s="2" customFormat="1">
      <c r="A62" s="34"/>
      <c r="B62" s="34"/>
      <c r="C62" s="34"/>
      <c r="D62" s="34"/>
      <c r="E62" s="34"/>
      <c r="F62" s="34"/>
      <c r="G62" s="34"/>
      <c r="H62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970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971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972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973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974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975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976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977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978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979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980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981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982</v>
      </c>
      <c r="F19" s="338" t="s">
        <v>983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984</v>
      </c>
      <c r="F20" s="338" t="s">
        <v>985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986</v>
      </c>
      <c r="F21" s="338" t="s">
        <v>987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988</v>
      </c>
      <c r="F22" s="338" t="s">
        <v>989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990</v>
      </c>
      <c r="F23" s="338" t="s">
        <v>991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992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993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994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995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996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997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998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999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1000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138</v>
      </c>
      <c r="F36" s="212"/>
      <c r="G36" s="338" t="s">
        <v>1001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1002</v>
      </c>
      <c r="F37" s="212"/>
      <c r="G37" s="338" t="s">
        <v>1003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1004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1005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139</v>
      </c>
      <c r="F40" s="212"/>
      <c r="G40" s="338" t="s">
        <v>1006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140</v>
      </c>
      <c r="F41" s="212"/>
      <c r="G41" s="338" t="s">
        <v>1007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1008</v>
      </c>
      <c r="F42" s="212"/>
      <c r="G42" s="338" t="s">
        <v>1009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1010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1011</v>
      </c>
      <c r="F44" s="212"/>
      <c r="G44" s="338" t="s">
        <v>1012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142</v>
      </c>
      <c r="F45" s="212"/>
      <c r="G45" s="338" t="s">
        <v>1013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1014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1015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1016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1017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1018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1019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1020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1021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1022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1023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1024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1025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1026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1027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1028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1029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1030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1031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1032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1033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1034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1035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1036</v>
      </c>
      <c r="D76" s="228"/>
      <c r="E76" s="228"/>
      <c r="F76" s="228" t="s">
        <v>1037</v>
      </c>
      <c r="G76" s="229"/>
      <c r="H76" s="228" t="s">
        <v>51</v>
      </c>
      <c r="I76" s="228" t="s">
        <v>54</v>
      </c>
      <c r="J76" s="228" t="s">
        <v>1038</v>
      </c>
      <c r="K76" s="227"/>
    </row>
    <row r="77" spans="2:11" s="1" customFormat="1" ht="17.25" customHeight="1">
      <c r="B77" s="226"/>
      <c r="C77" s="230" t="s">
        <v>1039</v>
      </c>
      <c r="D77" s="230"/>
      <c r="E77" s="230"/>
      <c r="F77" s="231" t="s">
        <v>1040</v>
      </c>
      <c r="G77" s="232"/>
      <c r="H77" s="230"/>
      <c r="I77" s="230"/>
      <c r="J77" s="230" t="s">
        <v>1041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1042</v>
      </c>
      <c r="G79" s="237"/>
      <c r="H79" s="215" t="s">
        <v>1043</v>
      </c>
      <c r="I79" s="215" t="s">
        <v>1044</v>
      </c>
      <c r="J79" s="215">
        <v>20</v>
      </c>
      <c r="K79" s="227"/>
    </row>
    <row r="80" spans="2:11" s="1" customFormat="1" ht="15" customHeight="1">
      <c r="B80" s="226"/>
      <c r="C80" s="215" t="s">
        <v>1045</v>
      </c>
      <c r="D80" s="215"/>
      <c r="E80" s="215"/>
      <c r="F80" s="236" t="s">
        <v>1042</v>
      </c>
      <c r="G80" s="237"/>
      <c r="H80" s="215" t="s">
        <v>1046</v>
      </c>
      <c r="I80" s="215" t="s">
        <v>1044</v>
      </c>
      <c r="J80" s="215">
        <v>120</v>
      </c>
      <c r="K80" s="227"/>
    </row>
    <row r="81" spans="2:11" s="1" customFormat="1" ht="15" customHeight="1">
      <c r="B81" s="238"/>
      <c r="C81" s="215" t="s">
        <v>1047</v>
      </c>
      <c r="D81" s="215"/>
      <c r="E81" s="215"/>
      <c r="F81" s="236" t="s">
        <v>1048</v>
      </c>
      <c r="G81" s="237"/>
      <c r="H81" s="215" t="s">
        <v>1049</v>
      </c>
      <c r="I81" s="215" t="s">
        <v>1044</v>
      </c>
      <c r="J81" s="215">
        <v>50</v>
      </c>
      <c r="K81" s="227"/>
    </row>
    <row r="82" spans="2:11" s="1" customFormat="1" ht="15" customHeight="1">
      <c r="B82" s="238"/>
      <c r="C82" s="215" t="s">
        <v>1050</v>
      </c>
      <c r="D82" s="215"/>
      <c r="E82" s="215"/>
      <c r="F82" s="236" t="s">
        <v>1042</v>
      </c>
      <c r="G82" s="237"/>
      <c r="H82" s="215" t="s">
        <v>1051</v>
      </c>
      <c r="I82" s="215" t="s">
        <v>1052</v>
      </c>
      <c r="J82" s="215"/>
      <c r="K82" s="227"/>
    </row>
    <row r="83" spans="2:11" s="1" customFormat="1" ht="15" customHeight="1">
      <c r="B83" s="238"/>
      <c r="C83" s="239" t="s">
        <v>1053</v>
      </c>
      <c r="D83" s="239"/>
      <c r="E83" s="239"/>
      <c r="F83" s="240" t="s">
        <v>1048</v>
      </c>
      <c r="G83" s="239"/>
      <c r="H83" s="239" t="s">
        <v>1054</v>
      </c>
      <c r="I83" s="239" t="s">
        <v>1044</v>
      </c>
      <c r="J83" s="239">
        <v>15</v>
      </c>
      <c r="K83" s="227"/>
    </row>
    <row r="84" spans="2:11" s="1" customFormat="1" ht="15" customHeight="1">
      <c r="B84" s="238"/>
      <c r="C84" s="239" t="s">
        <v>1055</v>
      </c>
      <c r="D84" s="239"/>
      <c r="E84" s="239"/>
      <c r="F84" s="240" t="s">
        <v>1048</v>
      </c>
      <c r="G84" s="239"/>
      <c r="H84" s="239" t="s">
        <v>1056</v>
      </c>
      <c r="I84" s="239" t="s">
        <v>1044</v>
      </c>
      <c r="J84" s="239">
        <v>15</v>
      </c>
      <c r="K84" s="227"/>
    </row>
    <row r="85" spans="2:11" s="1" customFormat="1" ht="15" customHeight="1">
      <c r="B85" s="238"/>
      <c r="C85" s="239" t="s">
        <v>1057</v>
      </c>
      <c r="D85" s="239"/>
      <c r="E85" s="239"/>
      <c r="F85" s="240" t="s">
        <v>1048</v>
      </c>
      <c r="G85" s="239"/>
      <c r="H85" s="239" t="s">
        <v>1058</v>
      </c>
      <c r="I85" s="239" t="s">
        <v>1044</v>
      </c>
      <c r="J85" s="239">
        <v>20</v>
      </c>
      <c r="K85" s="227"/>
    </row>
    <row r="86" spans="2:11" s="1" customFormat="1" ht="15" customHeight="1">
      <c r="B86" s="238"/>
      <c r="C86" s="239" t="s">
        <v>1059</v>
      </c>
      <c r="D86" s="239"/>
      <c r="E86" s="239"/>
      <c r="F86" s="240" t="s">
        <v>1048</v>
      </c>
      <c r="G86" s="239"/>
      <c r="H86" s="239" t="s">
        <v>1060</v>
      </c>
      <c r="I86" s="239" t="s">
        <v>1044</v>
      </c>
      <c r="J86" s="239">
        <v>20</v>
      </c>
      <c r="K86" s="227"/>
    </row>
    <row r="87" spans="2:11" s="1" customFormat="1" ht="15" customHeight="1">
      <c r="B87" s="238"/>
      <c r="C87" s="215" t="s">
        <v>1061</v>
      </c>
      <c r="D87" s="215"/>
      <c r="E87" s="215"/>
      <c r="F87" s="236" t="s">
        <v>1048</v>
      </c>
      <c r="G87" s="237"/>
      <c r="H87" s="215" t="s">
        <v>1062</v>
      </c>
      <c r="I87" s="215" t="s">
        <v>1044</v>
      </c>
      <c r="J87" s="215">
        <v>50</v>
      </c>
      <c r="K87" s="227"/>
    </row>
    <row r="88" spans="2:11" s="1" customFormat="1" ht="15" customHeight="1">
      <c r="B88" s="238"/>
      <c r="C88" s="215" t="s">
        <v>1063</v>
      </c>
      <c r="D88" s="215"/>
      <c r="E88" s="215"/>
      <c r="F88" s="236" t="s">
        <v>1048</v>
      </c>
      <c r="G88" s="237"/>
      <c r="H88" s="215" t="s">
        <v>1064</v>
      </c>
      <c r="I88" s="215" t="s">
        <v>1044</v>
      </c>
      <c r="J88" s="215">
        <v>20</v>
      </c>
      <c r="K88" s="227"/>
    </row>
    <row r="89" spans="2:11" s="1" customFormat="1" ht="15" customHeight="1">
      <c r="B89" s="238"/>
      <c r="C89" s="215" t="s">
        <v>1065</v>
      </c>
      <c r="D89" s="215"/>
      <c r="E89" s="215"/>
      <c r="F89" s="236" t="s">
        <v>1048</v>
      </c>
      <c r="G89" s="237"/>
      <c r="H89" s="215" t="s">
        <v>1066</v>
      </c>
      <c r="I89" s="215" t="s">
        <v>1044</v>
      </c>
      <c r="J89" s="215">
        <v>20</v>
      </c>
      <c r="K89" s="227"/>
    </row>
    <row r="90" spans="2:11" s="1" customFormat="1" ht="15" customHeight="1">
      <c r="B90" s="238"/>
      <c r="C90" s="215" t="s">
        <v>1067</v>
      </c>
      <c r="D90" s="215"/>
      <c r="E90" s="215"/>
      <c r="F90" s="236" t="s">
        <v>1048</v>
      </c>
      <c r="G90" s="237"/>
      <c r="H90" s="215" t="s">
        <v>1068</v>
      </c>
      <c r="I90" s="215" t="s">
        <v>1044</v>
      </c>
      <c r="J90" s="215">
        <v>50</v>
      </c>
      <c r="K90" s="227"/>
    </row>
    <row r="91" spans="2:11" s="1" customFormat="1" ht="15" customHeight="1">
      <c r="B91" s="238"/>
      <c r="C91" s="215" t="s">
        <v>1069</v>
      </c>
      <c r="D91" s="215"/>
      <c r="E91" s="215"/>
      <c r="F91" s="236" t="s">
        <v>1048</v>
      </c>
      <c r="G91" s="237"/>
      <c r="H91" s="215" t="s">
        <v>1069</v>
      </c>
      <c r="I91" s="215" t="s">
        <v>1044</v>
      </c>
      <c r="J91" s="215">
        <v>50</v>
      </c>
      <c r="K91" s="227"/>
    </row>
    <row r="92" spans="2:11" s="1" customFormat="1" ht="15" customHeight="1">
      <c r="B92" s="238"/>
      <c r="C92" s="215" t="s">
        <v>1070</v>
      </c>
      <c r="D92" s="215"/>
      <c r="E92" s="215"/>
      <c r="F92" s="236" t="s">
        <v>1048</v>
      </c>
      <c r="G92" s="237"/>
      <c r="H92" s="215" t="s">
        <v>1071</v>
      </c>
      <c r="I92" s="215" t="s">
        <v>1044</v>
      </c>
      <c r="J92" s="215">
        <v>255</v>
      </c>
      <c r="K92" s="227"/>
    </row>
    <row r="93" spans="2:11" s="1" customFormat="1" ht="15" customHeight="1">
      <c r="B93" s="238"/>
      <c r="C93" s="215" t="s">
        <v>1072</v>
      </c>
      <c r="D93" s="215"/>
      <c r="E93" s="215"/>
      <c r="F93" s="236" t="s">
        <v>1042</v>
      </c>
      <c r="G93" s="237"/>
      <c r="H93" s="215" t="s">
        <v>1073</v>
      </c>
      <c r="I93" s="215" t="s">
        <v>1074</v>
      </c>
      <c r="J93" s="215"/>
      <c r="K93" s="227"/>
    </row>
    <row r="94" spans="2:11" s="1" customFormat="1" ht="15" customHeight="1">
      <c r="B94" s="238"/>
      <c r="C94" s="215" t="s">
        <v>1075</v>
      </c>
      <c r="D94" s="215"/>
      <c r="E94" s="215"/>
      <c r="F94" s="236" t="s">
        <v>1042</v>
      </c>
      <c r="G94" s="237"/>
      <c r="H94" s="215" t="s">
        <v>1076</v>
      </c>
      <c r="I94" s="215" t="s">
        <v>1077</v>
      </c>
      <c r="J94" s="215"/>
      <c r="K94" s="227"/>
    </row>
    <row r="95" spans="2:11" s="1" customFormat="1" ht="15" customHeight="1">
      <c r="B95" s="238"/>
      <c r="C95" s="215" t="s">
        <v>1078</v>
      </c>
      <c r="D95" s="215"/>
      <c r="E95" s="215"/>
      <c r="F95" s="236" t="s">
        <v>1042</v>
      </c>
      <c r="G95" s="237"/>
      <c r="H95" s="215" t="s">
        <v>1078</v>
      </c>
      <c r="I95" s="215" t="s">
        <v>1077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1042</v>
      </c>
      <c r="G96" s="237"/>
      <c r="H96" s="215" t="s">
        <v>1079</v>
      </c>
      <c r="I96" s="215" t="s">
        <v>1077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1042</v>
      </c>
      <c r="G97" s="237"/>
      <c r="H97" s="215" t="s">
        <v>1080</v>
      </c>
      <c r="I97" s="215" t="s">
        <v>1077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1081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1036</v>
      </c>
      <c r="D103" s="228"/>
      <c r="E103" s="228"/>
      <c r="F103" s="228" t="s">
        <v>1037</v>
      </c>
      <c r="G103" s="229"/>
      <c r="H103" s="228" t="s">
        <v>51</v>
      </c>
      <c r="I103" s="228" t="s">
        <v>54</v>
      </c>
      <c r="J103" s="228" t="s">
        <v>1038</v>
      </c>
      <c r="K103" s="227"/>
    </row>
    <row r="104" spans="2:11" s="1" customFormat="1" ht="17.25" customHeight="1">
      <c r="B104" s="226"/>
      <c r="C104" s="230" t="s">
        <v>1039</v>
      </c>
      <c r="D104" s="230"/>
      <c r="E104" s="230"/>
      <c r="F104" s="231" t="s">
        <v>1040</v>
      </c>
      <c r="G104" s="232"/>
      <c r="H104" s="230"/>
      <c r="I104" s="230"/>
      <c r="J104" s="230" t="s">
        <v>1041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1042</v>
      </c>
      <c r="G106" s="215"/>
      <c r="H106" s="215" t="s">
        <v>1082</v>
      </c>
      <c r="I106" s="215" t="s">
        <v>1044</v>
      </c>
      <c r="J106" s="215">
        <v>20</v>
      </c>
      <c r="K106" s="227"/>
    </row>
    <row r="107" spans="2:11" s="1" customFormat="1" ht="15" customHeight="1">
      <c r="B107" s="226"/>
      <c r="C107" s="215" t="s">
        <v>1045</v>
      </c>
      <c r="D107" s="215"/>
      <c r="E107" s="215"/>
      <c r="F107" s="236" t="s">
        <v>1042</v>
      </c>
      <c r="G107" s="215"/>
      <c r="H107" s="215" t="s">
        <v>1082</v>
      </c>
      <c r="I107" s="215" t="s">
        <v>1044</v>
      </c>
      <c r="J107" s="215">
        <v>120</v>
      </c>
      <c r="K107" s="227"/>
    </row>
    <row r="108" spans="2:11" s="1" customFormat="1" ht="15" customHeight="1">
      <c r="B108" s="238"/>
      <c r="C108" s="215" t="s">
        <v>1047</v>
      </c>
      <c r="D108" s="215"/>
      <c r="E108" s="215"/>
      <c r="F108" s="236" t="s">
        <v>1048</v>
      </c>
      <c r="G108" s="215"/>
      <c r="H108" s="215" t="s">
        <v>1082</v>
      </c>
      <c r="I108" s="215" t="s">
        <v>1044</v>
      </c>
      <c r="J108" s="215">
        <v>50</v>
      </c>
      <c r="K108" s="227"/>
    </row>
    <row r="109" spans="2:11" s="1" customFormat="1" ht="15" customHeight="1">
      <c r="B109" s="238"/>
      <c r="C109" s="215" t="s">
        <v>1050</v>
      </c>
      <c r="D109" s="215"/>
      <c r="E109" s="215"/>
      <c r="F109" s="236" t="s">
        <v>1042</v>
      </c>
      <c r="G109" s="215"/>
      <c r="H109" s="215" t="s">
        <v>1082</v>
      </c>
      <c r="I109" s="215" t="s">
        <v>1052</v>
      </c>
      <c r="J109" s="215"/>
      <c r="K109" s="227"/>
    </row>
    <row r="110" spans="2:11" s="1" customFormat="1" ht="15" customHeight="1">
      <c r="B110" s="238"/>
      <c r="C110" s="215" t="s">
        <v>1061</v>
      </c>
      <c r="D110" s="215"/>
      <c r="E110" s="215"/>
      <c r="F110" s="236" t="s">
        <v>1048</v>
      </c>
      <c r="G110" s="215"/>
      <c r="H110" s="215" t="s">
        <v>1082</v>
      </c>
      <c r="I110" s="215" t="s">
        <v>1044</v>
      </c>
      <c r="J110" s="215">
        <v>50</v>
      </c>
      <c r="K110" s="227"/>
    </row>
    <row r="111" spans="2:11" s="1" customFormat="1" ht="15" customHeight="1">
      <c r="B111" s="238"/>
      <c r="C111" s="215" t="s">
        <v>1069</v>
      </c>
      <c r="D111" s="215"/>
      <c r="E111" s="215"/>
      <c r="F111" s="236" t="s">
        <v>1048</v>
      </c>
      <c r="G111" s="215"/>
      <c r="H111" s="215" t="s">
        <v>1082</v>
      </c>
      <c r="I111" s="215" t="s">
        <v>1044</v>
      </c>
      <c r="J111" s="215">
        <v>50</v>
      </c>
      <c r="K111" s="227"/>
    </row>
    <row r="112" spans="2:11" s="1" customFormat="1" ht="15" customHeight="1">
      <c r="B112" s="238"/>
      <c r="C112" s="215" t="s">
        <v>1067</v>
      </c>
      <c r="D112" s="215"/>
      <c r="E112" s="215"/>
      <c r="F112" s="236" t="s">
        <v>1048</v>
      </c>
      <c r="G112" s="215"/>
      <c r="H112" s="215" t="s">
        <v>1082</v>
      </c>
      <c r="I112" s="215" t="s">
        <v>1044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1042</v>
      </c>
      <c r="G113" s="215"/>
      <c r="H113" s="215" t="s">
        <v>1083</v>
      </c>
      <c r="I113" s="215" t="s">
        <v>1044</v>
      </c>
      <c r="J113" s="215">
        <v>20</v>
      </c>
      <c r="K113" s="227"/>
    </row>
    <row r="114" spans="2:11" s="1" customFormat="1" ht="15" customHeight="1">
      <c r="B114" s="238"/>
      <c r="C114" s="215" t="s">
        <v>1084</v>
      </c>
      <c r="D114" s="215"/>
      <c r="E114" s="215"/>
      <c r="F114" s="236" t="s">
        <v>1042</v>
      </c>
      <c r="G114" s="215"/>
      <c r="H114" s="215" t="s">
        <v>1085</v>
      </c>
      <c r="I114" s="215" t="s">
        <v>1044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1042</v>
      </c>
      <c r="G115" s="215"/>
      <c r="H115" s="215" t="s">
        <v>1086</v>
      </c>
      <c r="I115" s="215" t="s">
        <v>1077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1042</v>
      </c>
      <c r="G116" s="215"/>
      <c r="H116" s="215" t="s">
        <v>1087</v>
      </c>
      <c r="I116" s="215" t="s">
        <v>1077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1042</v>
      </c>
      <c r="G117" s="215"/>
      <c r="H117" s="215" t="s">
        <v>1088</v>
      </c>
      <c r="I117" s="215" t="s">
        <v>1089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1090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1036</v>
      </c>
      <c r="D123" s="228"/>
      <c r="E123" s="228"/>
      <c r="F123" s="228" t="s">
        <v>1037</v>
      </c>
      <c r="G123" s="229"/>
      <c r="H123" s="228" t="s">
        <v>51</v>
      </c>
      <c r="I123" s="228" t="s">
        <v>54</v>
      </c>
      <c r="J123" s="228" t="s">
        <v>1038</v>
      </c>
      <c r="K123" s="257"/>
    </row>
    <row r="124" spans="2:11" s="1" customFormat="1" ht="17.25" customHeight="1">
      <c r="B124" s="256"/>
      <c r="C124" s="230" t="s">
        <v>1039</v>
      </c>
      <c r="D124" s="230"/>
      <c r="E124" s="230"/>
      <c r="F124" s="231" t="s">
        <v>1040</v>
      </c>
      <c r="G124" s="232"/>
      <c r="H124" s="230"/>
      <c r="I124" s="230"/>
      <c r="J124" s="230" t="s">
        <v>1041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1045</v>
      </c>
      <c r="D126" s="235"/>
      <c r="E126" s="235"/>
      <c r="F126" s="236" t="s">
        <v>1042</v>
      </c>
      <c r="G126" s="215"/>
      <c r="H126" s="215" t="s">
        <v>1082</v>
      </c>
      <c r="I126" s="215" t="s">
        <v>1044</v>
      </c>
      <c r="J126" s="215">
        <v>120</v>
      </c>
      <c r="K126" s="261"/>
    </row>
    <row r="127" spans="2:11" s="1" customFormat="1" ht="15" customHeight="1">
      <c r="B127" s="258"/>
      <c r="C127" s="215" t="s">
        <v>1091</v>
      </c>
      <c r="D127" s="215"/>
      <c r="E127" s="215"/>
      <c r="F127" s="236" t="s">
        <v>1042</v>
      </c>
      <c r="G127" s="215"/>
      <c r="H127" s="215" t="s">
        <v>1092</v>
      </c>
      <c r="I127" s="215" t="s">
        <v>1044</v>
      </c>
      <c r="J127" s="215" t="s">
        <v>1093</v>
      </c>
      <c r="K127" s="261"/>
    </row>
    <row r="128" spans="2:11" s="1" customFormat="1" ht="15" customHeight="1">
      <c r="B128" s="258"/>
      <c r="C128" s="215" t="s">
        <v>990</v>
      </c>
      <c r="D128" s="215"/>
      <c r="E128" s="215"/>
      <c r="F128" s="236" t="s">
        <v>1042</v>
      </c>
      <c r="G128" s="215"/>
      <c r="H128" s="215" t="s">
        <v>1094</v>
      </c>
      <c r="I128" s="215" t="s">
        <v>1044</v>
      </c>
      <c r="J128" s="215" t="s">
        <v>1093</v>
      </c>
      <c r="K128" s="261"/>
    </row>
    <row r="129" spans="2:11" s="1" customFormat="1" ht="15" customHeight="1">
      <c r="B129" s="258"/>
      <c r="C129" s="215" t="s">
        <v>1053</v>
      </c>
      <c r="D129" s="215"/>
      <c r="E129" s="215"/>
      <c r="F129" s="236" t="s">
        <v>1048</v>
      </c>
      <c r="G129" s="215"/>
      <c r="H129" s="215" t="s">
        <v>1054</v>
      </c>
      <c r="I129" s="215" t="s">
        <v>1044</v>
      </c>
      <c r="J129" s="215">
        <v>15</v>
      </c>
      <c r="K129" s="261"/>
    </row>
    <row r="130" spans="2:11" s="1" customFormat="1" ht="15" customHeight="1">
      <c r="B130" s="258"/>
      <c r="C130" s="239" t="s">
        <v>1055</v>
      </c>
      <c r="D130" s="239"/>
      <c r="E130" s="239"/>
      <c r="F130" s="240" t="s">
        <v>1048</v>
      </c>
      <c r="G130" s="239"/>
      <c r="H130" s="239" t="s">
        <v>1056</v>
      </c>
      <c r="I130" s="239" t="s">
        <v>1044</v>
      </c>
      <c r="J130" s="239">
        <v>15</v>
      </c>
      <c r="K130" s="261"/>
    </row>
    <row r="131" spans="2:11" s="1" customFormat="1" ht="15" customHeight="1">
      <c r="B131" s="258"/>
      <c r="C131" s="239" t="s">
        <v>1057</v>
      </c>
      <c r="D131" s="239"/>
      <c r="E131" s="239"/>
      <c r="F131" s="240" t="s">
        <v>1048</v>
      </c>
      <c r="G131" s="239"/>
      <c r="H131" s="239" t="s">
        <v>1058</v>
      </c>
      <c r="I131" s="239" t="s">
        <v>1044</v>
      </c>
      <c r="J131" s="239">
        <v>20</v>
      </c>
      <c r="K131" s="261"/>
    </row>
    <row r="132" spans="2:11" s="1" customFormat="1" ht="15" customHeight="1">
      <c r="B132" s="258"/>
      <c r="C132" s="239" t="s">
        <v>1059</v>
      </c>
      <c r="D132" s="239"/>
      <c r="E132" s="239"/>
      <c r="F132" s="240" t="s">
        <v>1048</v>
      </c>
      <c r="G132" s="239"/>
      <c r="H132" s="239" t="s">
        <v>1060</v>
      </c>
      <c r="I132" s="239" t="s">
        <v>1044</v>
      </c>
      <c r="J132" s="239">
        <v>20</v>
      </c>
      <c r="K132" s="261"/>
    </row>
    <row r="133" spans="2:11" s="1" customFormat="1" ht="15" customHeight="1">
      <c r="B133" s="258"/>
      <c r="C133" s="215" t="s">
        <v>1047</v>
      </c>
      <c r="D133" s="215"/>
      <c r="E133" s="215"/>
      <c r="F133" s="236" t="s">
        <v>1048</v>
      </c>
      <c r="G133" s="215"/>
      <c r="H133" s="215" t="s">
        <v>1082</v>
      </c>
      <c r="I133" s="215" t="s">
        <v>1044</v>
      </c>
      <c r="J133" s="215">
        <v>50</v>
      </c>
      <c r="K133" s="261"/>
    </row>
    <row r="134" spans="2:11" s="1" customFormat="1" ht="15" customHeight="1">
      <c r="B134" s="258"/>
      <c r="C134" s="215" t="s">
        <v>1061</v>
      </c>
      <c r="D134" s="215"/>
      <c r="E134" s="215"/>
      <c r="F134" s="236" t="s">
        <v>1048</v>
      </c>
      <c r="G134" s="215"/>
      <c r="H134" s="215" t="s">
        <v>1082</v>
      </c>
      <c r="I134" s="215" t="s">
        <v>1044</v>
      </c>
      <c r="J134" s="215">
        <v>50</v>
      </c>
      <c r="K134" s="261"/>
    </row>
    <row r="135" spans="2:11" s="1" customFormat="1" ht="15" customHeight="1">
      <c r="B135" s="258"/>
      <c r="C135" s="215" t="s">
        <v>1067</v>
      </c>
      <c r="D135" s="215"/>
      <c r="E135" s="215"/>
      <c r="F135" s="236" t="s">
        <v>1048</v>
      </c>
      <c r="G135" s="215"/>
      <c r="H135" s="215" t="s">
        <v>1082</v>
      </c>
      <c r="I135" s="215" t="s">
        <v>1044</v>
      </c>
      <c r="J135" s="215">
        <v>50</v>
      </c>
      <c r="K135" s="261"/>
    </row>
    <row r="136" spans="2:11" s="1" customFormat="1" ht="15" customHeight="1">
      <c r="B136" s="258"/>
      <c r="C136" s="215" t="s">
        <v>1069</v>
      </c>
      <c r="D136" s="215"/>
      <c r="E136" s="215"/>
      <c r="F136" s="236" t="s">
        <v>1048</v>
      </c>
      <c r="G136" s="215"/>
      <c r="H136" s="215" t="s">
        <v>1082</v>
      </c>
      <c r="I136" s="215" t="s">
        <v>1044</v>
      </c>
      <c r="J136" s="215">
        <v>50</v>
      </c>
      <c r="K136" s="261"/>
    </row>
    <row r="137" spans="2:11" s="1" customFormat="1" ht="15" customHeight="1">
      <c r="B137" s="258"/>
      <c r="C137" s="215" t="s">
        <v>1070</v>
      </c>
      <c r="D137" s="215"/>
      <c r="E137" s="215"/>
      <c r="F137" s="236" t="s">
        <v>1048</v>
      </c>
      <c r="G137" s="215"/>
      <c r="H137" s="215" t="s">
        <v>1095</v>
      </c>
      <c r="I137" s="215" t="s">
        <v>1044</v>
      </c>
      <c r="J137" s="215">
        <v>255</v>
      </c>
      <c r="K137" s="261"/>
    </row>
    <row r="138" spans="2:11" s="1" customFormat="1" ht="15" customHeight="1">
      <c r="B138" s="258"/>
      <c r="C138" s="215" t="s">
        <v>1072</v>
      </c>
      <c r="D138" s="215"/>
      <c r="E138" s="215"/>
      <c r="F138" s="236" t="s">
        <v>1042</v>
      </c>
      <c r="G138" s="215"/>
      <c r="H138" s="215" t="s">
        <v>1096</v>
      </c>
      <c r="I138" s="215" t="s">
        <v>1074</v>
      </c>
      <c r="J138" s="215"/>
      <c r="K138" s="261"/>
    </row>
    <row r="139" spans="2:11" s="1" customFormat="1" ht="15" customHeight="1">
      <c r="B139" s="258"/>
      <c r="C139" s="215" t="s">
        <v>1075</v>
      </c>
      <c r="D139" s="215"/>
      <c r="E139" s="215"/>
      <c r="F139" s="236" t="s">
        <v>1042</v>
      </c>
      <c r="G139" s="215"/>
      <c r="H139" s="215" t="s">
        <v>1097</v>
      </c>
      <c r="I139" s="215" t="s">
        <v>1077</v>
      </c>
      <c r="J139" s="215"/>
      <c r="K139" s="261"/>
    </row>
    <row r="140" spans="2:11" s="1" customFormat="1" ht="15" customHeight="1">
      <c r="B140" s="258"/>
      <c r="C140" s="215" t="s">
        <v>1078</v>
      </c>
      <c r="D140" s="215"/>
      <c r="E140" s="215"/>
      <c r="F140" s="236" t="s">
        <v>1042</v>
      </c>
      <c r="G140" s="215"/>
      <c r="H140" s="215" t="s">
        <v>1078</v>
      </c>
      <c r="I140" s="215" t="s">
        <v>1077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1042</v>
      </c>
      <c r="G141" s="215"/>
      <c r="H141" s="215" t="s">
        <v>1098</v>
      </c>
      <c r="I141" s="215" t="s">
        <v>1077</v>
      </c>
      <c r="J141" s="215"/>
      <c r="K141" s="261"/>
    </row>
    <row r="142" spans="2:11" s="1" customFormat="1" ht="15" customHeight="1">
      <c r="B142" s="258"/>
      <c r="C142" s="215" t="s">
        <v>1099</v>
      </c>
      <c r="D142" s="215"/>
      <c r="E142" s="215"/>
      <c r="F142" s="236" t="s">
        <v>1042</v>
      </c>
      <c r="G142" s="215"/>
      <c r="H142" s="215" t="s">
        <v>1100</v>
      </c>
      <c r="I142" s="215" t="s">
        <v>1077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1101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1036</v>
      </c>
      <c r="D148" s="228"/>
      <c r="E148" s="228"/>
      <c r="F148" s="228" t="s">
        <v>1037</v>
      </c>
      <c r="G148" s="229"/>
      <c r="H148" s="228" t="s">
        <v>51</v>
      </c>
      <c r="I148" s="228" t="s">
        <v>54</v>
      </c>
      <c r="J148" s="228" t="s">
        <v>1038</v>
      </c>
      <c r="K148" s="227"/>
    </row>
    <row r="149" spans="2:11" s="1" customFormat="1" ht="17.25" customHeight="1">
      <c r="B149" s="226"/>
      <c r="C149" s="230" t="s">
        <v>1039</v>
      </c>
      <c r="D149" s="230"/>
      <c r="E149" s="230"/>
      <c r="F149" s="231" t="s">
        <v>1040</v>
      </c>
      <c r="G149" s="232"/>
      <c r="H149" s="230"/>
      <c r="I149" s="230"/>
      <c r="J149" s="230" t="s">
        <v>1041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1045</v>
      </c>
      <c r="D151" s="215"/>
      <c r="E151" s="215"/>
      <c r="F151" s="266" t="s">
        <v>1042</v>
      </c>
      <c r="G151" s="215"/>
      <c r="H151" s="265" t="s">
        <v>1082</v>
      </c>
      <c r="I151" s="265" t="s">
        <v>1044</v>
      </c>
      <c r="J151" s="265">
        <v>120</v>
      </c>
      <c r="K151" s="261"/>
    </row>
    <row r="152" spans="2:11" s="1" customFormat="1" ht="15" customHeight="1">
      <c r="B152" s="238"/>
      <c r="C152" s="265" t="s">
        <v>1091</v>
      </c>
      <c r="D152" s="215"/>
      <c r="E152" s="215"/>
      <c r="F152" s="266" t="s">
        <v>1042</v>
      </c>
      <c r="G152" s="215"/>
      <c r="H152" s="265" t="s">
        <v>1102</v>
      </c>
      <c r="I152" s="265" t="s">
        <v>1044</v>
      </c>
      <c r="J152" s="265" t="s">
        <v>1093</v>
      </c>
      <c r="K152" s="261"/>
    </row>
    <row r="153" spans="2:11" s="1" customFormat="1" ht="15" customHeight="1">
      <c r="B153" s="238"/>
      <c r="C153" s="265" t="s">
        <v>990</v>
      </c>
      <c r="D153" s="215"/>
      <c r="E153" s="215"/>
      <c r="F153" s="266" t="s">
        <v>1042</v>
      </c>
      <c r="G153" s="215"/>
      <c r="H153" s="265" t="s">
        <v>1103</v>
      </c>
      <c r="I153" s="265" t="s">
        <v>1044</v>
      </c>
      <c r="J153" s="265" t="s">
        <v>1093</v>
      </c>
      <c r="K153" s="261"/>
    </row>
    <row r="154" spans="2:11" s="1" customFormat="1" ht="15" customHeight="1">
      <c r="B154" s="238"/>
      <c r="C154" s="265" t="s">
        <v>1047</v>
      </c>
      <c r="D154" s="215"/>
      <c r="E154" s="215"/>
      <c r="F154" s="266" t="s">
        <v>1048</v>
      </c>
      <c r="G154" s="215"/>
      <c r="H154" s="265" t="s">
        <v>1082</v>
      </c>
      <c r="I154" s="265" t="s">
        <v>1044</v>
      </c>
      <c r="J154" s="265">
        <v>50</v>
      </c>
      <c r="K154" s="261"/>
    </row>
    <row r="155" spans="2:11" s="1" customFormat="1" ht="15" customHeight="1">
      <c r="B155" s="238"/>
      <c r="C155" s="265" t="s">
        <v>1050</v>
      </c>
      <c r="D155" s="215"/>
      <c r="E155" s="215"/>
      <c r="F155" s="266" t="s">
        <v>1042</v>
      </c>
      <c r="G155" s="215"/>
      <c r="H155" s="265" t="s">
        <v>1082</v>
      </c>
      <c r="I155" s="265" t="s">
        <v>1052</v>
      </c>
      <c r="J155" s="265"/>
      <c r="K155" s="261"/>
    </row>
    <row r="156" spans="2:11" s="1" customFormat="1" ht="15" customHeight="1">
      <c r="B156" s="238"/>
      <c r="C156" s="265" t="s">
        <v>1061</v>
      </c>
      <c r="D156" s="215"/>
      <c r="E156" s="215"/>
      <c r="F156" s="266" t="s">
        <v>1048</v>
      </c>
      <c r="G156" s="215"/>
      <c r="H156" s="265" t="s">
        <v>1082</v>
      </c>
      <c r="I156" s="265" t="s">
        <v>1044</v>
      </c>
      <c r="J156" s="265">
        <v>50</v>
      </c>
      <c r="K156" s="261"/>
    </row>
    <row r="157" spans="2:11" s="1" customFormat="1" ht="15" customHeight="1">
      <c r="B157" s="238"/>
      <c r="C157" s="265" t="s">
        <v>1069</v>
      </c>
      <c r="D157" s="215"/>
      <c r="E157" s="215"/>
      <c r="F157" s="266" t="s">
        <v>1048</v>
      </c>
      <c r="G157" s="215"/>
      <c r="H157" s="265" t="s">
        <v>1082</v>
      </c>
      <c r="I157" s="265" t="s">
        <v>1044</v>
      </c>
      <c r="J157" s="265">
        <v>50</v>
      </c>
      <c r="K157" s="261"/>
    </row>
    <row r="158" spans="2:11" s="1" customFormat="1" ht="15" customHeight="1">
      <c r="B158" s="238"/>
      <c r="C158" s="265" t="s">
        <v>1067</v>
      </c>
      <c r="D158" s="215"/>
      <c r="E158" s="215"/>
      <c r="F158" s="266" t="s">
        <v>1048</v>
      </c>
      <c r="G158" s="215"/>
      <c r="H158" s="265" t="s">
        <v>1082</v>
      </c>
      <c r="I158" s="265" t="s">
        <v>1044</v>
      </c>
      <c r="J158" s="265">
        <v>50</v>
      </c>
      <c r="K158" s="261"/>
    </row>
    <row r="159" spans="2:11" s="1" customFormat="1" ht="15" customHeight="1">
      <c r="B159" s="238"/>
      <c r="C159" s="265" t="s">
        <v>101</v>
      </c>
      <c r="D159" s="215"/>
      <c r="E159" s="215"/>
      <c r="F159" s="266" t="s">
        <v>1042</v>
      </c>
      <c r="G159" s="215"/>
      <c r="H159" s="265" t="s">
        <v>1104</v>
      </c>
      <c r="I159" s="265" t="s">
        <v>1044</v>
      </c>
      <c r="J159" s="265" t="s">
        <v>1105</v>
      </c>
      <c r="K159" s="261"/>
    </row>
    <row r="160" spans="2:11" s="1" customFormat="1" ht="15" customHeight="1">
      <c r="B160" s="238"/>
      <c r="C160" s="265" t="s">
        <v>1106</v>
      </c>
      <c r="D160" s="215"/>
      <c r="E160" s="215"/>
      <c r="F160" s="266" t="s">
        <v>1042</v>
      </c>
      <c r="G160" s="215"/>
      <c r="H160" s="265" t="s">
        <v>1107</v>
      </c>
      <c r="I160" s="265" t="s">
        <v>1077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1108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1036</v>
      </c>
      <c r="D166" s="228"/>
      <c r="E166" s="228"/>
      <c r="F166" s="228" t="s">
        <v>1037</v>
      </c>
      <c r="G166" s="270"/>
      <c r="H166" s="271" t="s">
        <v>51</v>
      </c>
      <c r="I166" s="271" t="s">
        <v>54</v>
      </c>
      <c r="J166" s="228" t="s">
        <v>1038</v>
      </c>
      <c r="K166" s="208"/>
    </row>
    <row r="167" spans="2:11" s="1" customFormat="1" ht="17.25" customHeight="1">
      <c r="B167" s="209"/>
      <c r="C167" s="230" t="s">
        <v>1039</v>
      </c>
      <c r="D167" s="230"/>
      <c r="E167" s="230"/>
      <c r="F167" s="231" t="s">
        <v>1040</v>
      </c>
      <c r="G167" s="272"/>
      <c r="H167" s="273"/>
      <c r="I167" s="273"/>
      <c r="J167" s="230" t="s">
        <v>1041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1045</v>
      </c>
      <c r="D169" s="215"/>
      <c r="E169" s="215"/>
      <c r="F169" s="236" t="s">
        <v>1042</v>
      </c>
      <c r="G169" s="215"/>
      <c r="H169" s="215" t="s">
        <v>1082</v>
      </c>
      <c r="I169" s="215" t="s">
        <v>1044</v>
      </c>
      <c r="J169" s="215">
        <v>120</v>
      </c>
      <c r="K169" s="261"/>
    </row>
    <row r="170" spans="2:11" s="1" customFormat="1" ht="15" customHeight="1">
      <c r="B170" s="238"/>
      <c r="C170" s="215" t="s">
        <v>1091</v>
      </c>
      <c r="D170" s="215"/>
      <c r="E170" s="215"/>
      <c r="F170" s="236" t="s">
        <v>1042</v>
      </c>
      <c r="G170" s="215"/>
      <c r="H170" s="215" t="s">
        <v>1092</v>
      </c>
      <c r="I170" s="215" t="s">
        <v>1044</v>
      </c>
      <c r="J170" s="215" t="s">
        <v>1093</v>
      </c>
      <c r="K170" s="261"/>
    </row>
    <row r="171" spans="2:11" s="1" customFormat="1" ht="15" customHeight="1">
      <c r="B171" s="238"/>
      <c r="C171" s="215" t="s">
        <v>990</v>
      </c>
      <c r="D171" s="215"/>
      <c r="E171" s="215"/>
      <c r="F171" s="236" t="s">
        <v>1042</v>
      </c>
      <c r="G171" s="215"/>
      <c r="H171" s="215" t="s">
        <v>1109</v>
      </c>
      <c r="I171" s="215" t="s">
        <v>1044</v>
      </c>
      <c r="J171" s="215" t="s">
        <v>1093</v>
      </c>
      <c r="K171" s="261"/>
    </row>
    <row r="172" spans="2:11" s="1" customFormat="1" ht="15" customHeight="1">
      <c r="B172" s="238"/>
      <c r="C172" s="215" t="s">
        <v>1047</v>
      </c>
      <c r="D172" s="215"/>
      <c r="E172" s="215"/>
      <c r="F172" s="236" t="s">
        <v>1048</v>
      </c>
      <c r="G172" s="215"/>
      <c r="H172" s="215" t="s">
        <v>1109</v>
      </c>
      <c r="I172" s="215" t="s">
        <v>1044</v>
      </c>
      <c r="J172" s="215">
        <v>50</v>
      </c>
      <c r="K172" s="261"/>
    </row>
    <row r="173" spans="2:11" s="1" customFormat="1" ht="15" customHeight="1">
      <c r="B173" s="238"/>
      <c r="C173" s="215" t="s">
        <v>1050</v>
      </c>
      <c r="D173" s="215"/>
      <c r="E173" s="215"/>
      <c r="F173" s="236" t="s">
        <v>1042</v>
      </c>
      <c r="G173" s="215"/>
      <c r="H173" s="215" t="s">
        <v>1109</v>
      </c>
      <c r="I173" s="215" t="s">
        <v>1052</v>
      </c>
      <c r="J173" s="215"/>
      <c r="K173" s="261"/>
    </row>
    <row r="174" spans="2:11" s="1" customFormat="1" ht="15" customHeight="1">
      <c r="B174" s="238"/>
      <c r="C174" s="215" t="s">
        <v>1061</v>
      </c>
      <c r="D174" s="215"/>
      <c r="E174" s="215"/>
      <c r="F174" s="236" t="s">
        <v>1048</v>
      </c>
      <c r="G174" s="215"/>
      <c r="H174" s="215" t="s">
        <v>1109</v>
      </c>
      <c r="I174" s="215" t="s">
        <v>1044</v>
      </c>
      <c r="J174" s="215">
        <v>50</v>
      </c>
      <c r="K174" s="261"/>
    </row>
    <row r="175" spans="2:11" s="1" customFormat="1" ht="15" customHeight="1">
      <c r="B175" s="238"/>
      <c r="C175" s="215" t="s">
        <v>1069</v>
      </c>
      <c r="D175" s="215"/>
      <c r="E175" s="215"/>
      <c r="F175" s="236" t="s">
        <v>1048</v>
      </c>
      <c r="G175" s="215"/>
      <c r="H175" s="215" t="s">
        <v>1109</v>
      </c>
      <c r="I175" s="215" t="s">
        <v>1044</v>
      </c>
      <c r="J175" s="215">
        <v>50</v>
      </c>
      <c r="K175" s="261"/>
    </row>
    <row r="176" spans="2:11" s="1" customFormat="1" ht="15" customHeight="1">
      <c r="B176" s="238"/>
      <c r="C176" s="215" t="s">
        <v>1067</v>
      </c>
      <c r="D176" s="215"/>
      <c r="E176" s="215"/>
      <c r="F176" s="236" t="s">
        <v>1048</v>
      </c>
      <c r="G176" s="215"/>
      <c r="H176" s="215" t="s">
        <v>1109</v>
      </c>
      <c r="I176" s="215" t="s">
        <v>1044</v>
      </c>
      <c r="J176" s="215">
        <v>50</v>
      </c>
      <c r="K176" s="261"/>
    </row>
    <row r="177" spans="2:11" s="1" customFormat="1" ht="15" customHeight="1">
      <c r="B177" s="238"/>
      <c r="C177" s="215" t="s">
        <v>138</v>
      </c>
      <c r="D177" s="215"/>
      <c r="E177" s="215"/>
      <c r="F177" s="236" t="s">
        <v>1042</v>
      </c>
      <c r="G177" s="215"/>
      <c r="H177" s="215" t="s">
        <v>1110</v>
      </c>
      <c r="I177" s="215" t="s">
        <v>1111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1042</v>
      </c>
      <c r="G178" s="215"/>
      <c r="H178" s="215" t="s">
        <v>1112</v>
      </c>
      <c r="I178" s="215" t="s">
        <v>1113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1042</v>
      </c>
      <c r="G179" s="215"/>
      <c r="H179" s="215" t="s">
        <v>1114</v>
      </c>
      <c r="I179" s="215" t="s">
        <v>1044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1042</v>
      </c>
      <c r="G180" s="215"/>
      <c r="H180" s="215" t="s">
        <v>1115</v>
      </c>
      <c r="I180" s="215" t="s">
        <v>1044</v>
      </c>
      <c r="J180" s="215">
        <v>255</v>
      </c>
      <c r="K180" s="261"/>
    </row>
    <row r="181" spans="2:11" s="1" customFormat="1" ht="15" customHeight="1">
      <c r="B181" s="238"/>
      <c r="C181" s="215" t="s">
        <v>139</v>
      </c>
      <c r="D181" s="215"/>
      <c r="E181" s="215"/>
      <c r="F181" s="236" t="s">
        <v>1042</v>
      </c>
      <c r="G181" s="215"/>
      <c r="H181" s="215" t="s">
        <v>1006</v>
      </c>
      <c r="I181" s="215" t="s">
        <v>1044</v>
      </c>
      <c r="J181" s="215">
        <v>10</v>
      </c>
      <c r="K181" s="261"/>
    </row>
    <row r="182" spans="2:11" s="1" customFormat="1" ht="15" customHeight="1">
      <c r="B182" s="238"/>
      <c r="C182" s="215" t="s">
        <v>140</v>
      </c>
      <c r="D182" s="215"/>
      <c r="E182" s="215"/>
      <c r="F182" s="236" t="s">
        <v>1042</v>
      </c>
      <c r="G182" s="215"/>
      <c r="H182" s="215" t="s">
        <v>1116</v>
      </c>
      <c r="I182" s="215" t="s">
        <v>1077</v>
      </c>
      <c r="J182" s="215"/>
      <c r="K182" s="261"/>
    </row>
    <row r="183" spans="2:11" s="1" customFormat="1" ht="15" customHeight="1">
      <c r="B183" s="238"/>
      <c r="C183" s="215" t="s">
        <v>1117</v>
      </c>
      <c r="D183" s="215"/>
      <c r="E183" s="215"/>
      <c r="F183" s="236" t="s">
        <v>1042</v>
      </c>
      <c r="G183" s="215"/>
      <c r="H183" s="215" t="s">
        <v>1118</v>
      </c>
      <c r="I183" s="215" t="s">
        <v>1077</v>
      </c>
      <c r="J183" s="215"/>
      <c r="K183" s="261"/>
    </row>
    <row r="184" spans="2:11" s="1" customFormat="1" ht="15" customHeight="1">
      <c r="B184" s="238"/>
      <c r="C184" s="215" t="s">
        <v>1106</v>
      </c>
      <c r="D184" s="215"/>
      <c r="E184" s="215"/>
      <c r="F184" s="236" t="s">
        <v>1042</v>
      </c>
      <c r="G184" s="215"/>
      <c r="H184" s="215" t="s">
        <v>1119</v>
      </c>
      <c r="I184" s="215" t="s">
        <v>1077</v>
      </c>
      <c r="J184" s="215"/>
      <c r="K184" s="261"/>
    </row>
    <row r="185" spans="2:11" s="1" customFormat="1" ht="15" customHeight="1">
      <c r="B185" s="238"/>
      <c r="C185" s="215" t="s">
        <v>142</v>
      </c>
      <c r="D185" s="215"/>
      <c r="E185" s="215"/>
      <c r="F185" s="236" t="s">
        <v>1048</v>
      </c>
      <c r="G185" s="215"/>
      <c r="H185" s="215" t="s">
        <v>1120</v>
      </c>
      <c r="I185" s="215" t="s">
        <v>1044</v>
      </c>
      <c r="J185" s="215">
        <v>50</v>
      </c>
      <c r="K185" s="261"/>
    </row>
    <row r="186" spans="2:11" s="1" customFormat="1" ht="15" customHeight="1">
      <c r="B186" s="238"/>
      <c r="C186" s="215" t="s">
        <v>1121</v>
      </c>
      <c r="D186" s="215"/>
      <c r="E186" s="215"/>
      <c r="F186" s="236" t="s">
        <v>1048</v>
      </c>
      <c r="G186" s="215"/>
      <c r="H186" s="215" t="s">
        <v>1122</v>
      </c>
      <c r="I186" s="215" t="s">
        <v>1123</v>
      </c>
      <c r="J186" s="215"/>
      <c r="K186" s="261"/>
    </row>
    <row r="187" spans="2:11" s="1" customFormat="1" ht="15" customHeight="1">
      <c r="B187" s="238"/>
      <c r="C187" s="215" t="s">
        <v>1124</v>
      </c>
      <c r="D187" s="215"/>
      <c r="E187" s="215"/>
      <c r="F187" s="236" t="s">
        <v>1048</v>
      </c>
      <c r="G187" s="215"/>
      <c r="H187" s="215" t="s">
        <v>1125</v>
      </c>
      <c r="I187" s="215" t="s">
        <v>1123</v>
      </c>
      <c r="J187" s="215"/>
      <c r="K187" s="261"/>
    </row>
    <row r="188" spans="2:11" s="1" customFormat="1" ht="15" customHeight="1">
      <c r="B188" s="238"/>
      <c r="C188" s="215" t="s">
        <v>1126</v>
      </c>
      <c r="D188" s="215"/>
      <c r="E188" s="215"/>
      <c r="F188" s="236" t="s">
        <v>1048</v>
      </c>
      <c r="G188" s="215"/>
      <c r="H188" s="215" t="s">
        <v>1127</v>
      </c>
      <c r="I188" s="215" t="s">
        <v>1123</v>
      </c>
      <c r="J188" s="215"/>
      <c r="K188" s="261"/>
    </row>
    <row r="189" spans="2:11" s="1" customFormat="1" ht="15" customHeight="1">
      <c r="B189" s="238"/>
      <c r="C189" s="274" t="s">
        <v>1128</v>
      </c>
      <c r="D189" s="215"/>
      <c r="E189" s="215"/>
      <c r="F189" s="236" t="s">
        <v>1048</v>
      </c>
      <c r="G189" s="215"/>
      <c r="H189" s="215" t="s">
        <v>1129</v>
      </c>
      <c r="I189" s="215" t="s">
        <v>1130</v>
      </c>
      <c r="J189" s="275" t="s">
        <v>1131</v>
      </c>
      <c r="K189" s="261"/>
    </row>
    <row r="190" spans="2:11" s="17" customFormat="1" ht="15" customHeight="1">
      <c r="B190" s="276"/>
      <c r="C190" s="277" t="s">
        <v>1132</v>
      </c>
      <c r="D190" s="278"/>
      <c r="E190" s="278"/>
      <c r="F190" s="279" t="s">
        <v>1048</v>
      </c>
      <c r="G190" s="278"/>
      <c r="H190" s="278" t="s">
        <v>1133</v>
      </c>
      <c r="I190" s="278" t="s">
        <v>1130</v>
      </c>
      <c r="J190" s="280" t="s">
        <v>1131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1042</v>
      </c>
      <c r="G191" s="215"/>
      <c r="H191" s="212" t="s">
        <v>1134</v>
      </c>
      <c r="I191" s="215" t="s">
        <v>1135</v>
      </c>
      <c r="J191" s="215"/>
      <c r="K191" s="261"/>
    </row>
    <row r="192" spans="2:11" s="1" customFormat="1" ht="15" customHeight="1">
      <c r="B192" s="238"/>
      <c r="C192" s="274" t="s">
        <v>1136</v>
      </c>
      <c r="D192" s="215"/>
      <c r="E192" s="215"/>
      <c r="F192" s="236" t="s">
        <v>1042</v>
      </c>
      <c r="G192" s="215"/>
      <c r="H192" s="215" t="s">
        <v>1137</v>
      </c>
      <c r="I192" s="215" t="s">
        <v>1077</v>
      </c>
      <c r="J192" s="215"/>
      <c r="K192" s="261"/>
    </row>
    <row r="193" spans="2:11" s="1" customFormat="1" ht="15" customHeight="1">
      <c r="B193" s="238"/>
      <c r="C193" s="274" t="s">
        <v>1138</v>
      </c>
      <c r="D193" s="215"/>
      <c r="E193" s="215"/>
      <c r="F193" s="236" t="s">
        <v>1042</v>
      </c>
      <c r="G193" s="215"/>
      <c r="H193" s="215" t="s">
        <v>1139</v>
      </c>
      <c r="I193" s="215" t="s">
        <v>1077</v>
      </c>
      <c r="J193" s="215"/>
      <c r="K193" s="261"/>
    </row>
    <row r="194" spans="2:11" s="1" customFormat="1" ht="15" customHeight="1">
      <c r="B194" s="238"/>
      <c r="C194" s="274" t="s">
        <v>1140</v>
      </c>
      <c r="D194" s="215"/>
      <c r="E194" s="215"/>
      <c r="F194" s="236" t="s">
        <v>1048</v>
      </c>
      <c r="G194" s="215"/>
      <c r="H194" s="215" t="s">
        <v>1141</v>
      </c>
      <c r="I194" s="215" t="s">
        <v>1077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1142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1143</v>
      </c>
      <c r="D201" s="283"/>
      <c r="E201" s="283"/>
      <c r="F201" s="283" t="s">
        <v>1144</v>
      </c>
      <c r="G201" s="284"/>
      <c r="H201" s="335" t="s">
        <v>1145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1135</v>
      </c>
      <c r="D203" s="215"/>
      <c r="E203" s="215"/>
      <c r="F203" s="236" t="s">
        <v>40</v>
      </c>
      <c r="G203" s="215"/>
      <c r="H203" s="333" t="s">
        <v>1146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1147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1148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1149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1150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1089</v>
      </c>
      <c r="D209" s="215"/>
      <c r="E209" s="215"/>
      <c r="F209" s="236" t="s">
        <v>76</v>
      </c>
      <c r="G209" s="215"/>
      <c r="H209" s="333" t="s">
        <v>1151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984</v>
      </c>
      <c r="G210" s="215"/>
      <c r="H210" s="333" t="s">
        <v>985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982</v>
      </c>
      <c r="G211" s="215"/>
      <c r="H211" s="333" t="s">
        <v>1152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986</v>
      </c>
      <c r="G212" s="274"/>
      <c r="H212" s="332" t="s">
        <v>987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988</v>
      </c>
      <c r="G213" s="274"/>
      <c r="H213" s="332" t="s">
        <v>1153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1113</v>
      </c>
      <c r="D215" s="215"/>
      <c r="E215" s="215"/>
      <c r="F215" s="236">
        <v>1</v>
      </c>
      <c r="G215" s="274"/>
      <c r="H215" s="332" t="s">
        <v>1154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1155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1156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1157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02 - 2. prostor - 8. patro</vt:lpstr>
      <vt:lpstr>Seznam figur</vt:lpstr>
      <vt:lpstr>Pokyny pro vyplnění</vt:lpstr>
      <vt:lpstr>'02 - 2. prostor - 8. patro'!Názvy_tisku</vt:lpstr>
      <vt:lpstr>'Rekapitulace stavby'!Názvy_tisku</vt:lpstr>
      <vt:lpstr>'Seznam figur'!Názvy_tisku</vt:lpstr>
      <vt:lpstr>'02 - 2. prostor - 8.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2025-05-21T10:59:01Z</dcterms:created>
  <dcterms:modified xsi:type="dcterms:W3CDTF">2026-01-22T10:55:44Z</dcterms:modified>
</cp:coreProperties>
</file>